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rçamento UBS" sheetId="1" r:id="rId1"/>
  </sheets>
  <definedNames>
    <definedName name="_xlnm.Print_Area" localSheetId="0">'Orçamento UBS'!$A$1:$I$139</definedName>
    <definedName name="_xlnm.Print_Titles" localSheetId="0">'Orçamento UBS'!$1:$7</definedName>
  </definedNames>
  <calcPr fullCalcOnLoad="1"/>
</workbook>
</file>

<file path=xl/sharedStrings.xml><?xml version="1.0" encoding="utf-8"?>
<sst xmlns="http://schemas.openxmlformats.org/spreadsheetml/2006/main" count="373" uniqueCount="270">
  <si>
    <t>OBRA: AMPLIAÇÃO PRÉDIO ADMINISTRATIVO DO POSTO DE SAÚDE</t>
  </si>
  <si>
    <t>Local: Rua Augusto Arnutti - São João do Polêsine - RS</t>
  </si>
  <si>
    <t>Data:Agosto/2014</t>
  </si>
  <si>
    <t>ORÇAMENTO ESTIMADO</t>
  </si>
  <si>
    <t>ITEM</t>
  </si>
  <si>
    <t>SERVIÇOS</t>
  </si>
  <si>
    <t>COD. SINAPI</t>
  </si>
  <si>
    <t>QUANT.</t>
  </si>
  <si>
    <t>UNID.</t>
  </si>
  <si>
    <t>SERVIÇO</t>
  </si>
  <si>
    <t>TOTAL SERVIÇO c/ BDI 25%</t>
  </si>
  <si>
    <t>TOTAL ITEM</t>
  </si>
  <si>
    <t>1.</t>
  </si>
  <si>
    <t>INSTALAÇÕES PROVISÓRIAS</t>
  </si>
  <si>
    <t>1.1</t>
  </si>
  <si>
    <t>Placa de obra pintada e fixada</t>
  </si>
  <si>
    <t>74209/001</t>
  </si>
  <si>
    <t>m²</t>
  </si>
  <si>
    <t>1.2</t>
  </si>
  <si>
    <t>Locação da obra</t>
  </si>
  <si>
    <t>73992/001</t>
  </si>
  <si>
    <t>2.</t>
  </si>
  <si>
    <t>FUNDAÇÕES / INFRA ESTRUTURA</t>
  </si>
  <si>
    <t>2.1</t>
  </si>
  <si>
    <t>Estacas - prof.3,50m - diâmetro 350 cm - armada 2,0m</t>
  </si>
  <si>
    <t>ml</t>
  </si>
  <si>
    <t>2.2</t>
  </si>
  <si>
    <t>Aterro interno h= 20 cm</t>
  </si>
  <si>
    <t>m³</t>
  </si>
  <si>
    <t>2.3</t>
  </si>
  <si>
    <t>Vigas de fundação em concreto armado fck=20 Mpa seção 20x40cm</t>
  </si>
  <si>
    <t>74099/001</t>
  </si>
  <si>
    <t>3.</t>
  </si>
  <si>
    <t>SUPRA ESTRUTURA</t>
  </si>
  <si>
    <t>3.1</t>
  </si>
  <si>
    <t>Concreto armado, fck =20MPA, forma e lançamento- pilares</t>
  </si>
  <si>
    <t>3.2</t>
  </si>
  <si>
    <t>Concreto armado, fck =20MPA, forma e lanç. vigas respaldo seção 15x40cm</t>
  </si>
  <si>
    <t>3.3</t>
  </si>
  <si>
    <t>Laje pré-moldada espessura 13cm forro</t>
  </si>
  <si>
    <t>74202/002</t>
  </si>
  <si>
    <t>4.</t>
  </si>
  <si>
    <t>ALVENARIAS</t>
  </si>
  <si>
    <t>4.1</t>
  </si>
  <si>
    <t>Tijolos furados de 15 cm – Parede externa, banheiros e copa</t>
  </si>
  <si>
    <t>73935/001</t>
  </si>
  <si>
    <t>4.2</t>
  </si>
  <si>
    <t>Divisórias de gesso acartonado prontas e com a estrutura – Paredes internas</t>
  </si>
  <si>
    <t>5.</t>
  </si>
  <si>
    <t>COBERTURAS</t>
  </si>
  <si>
    <t>5.1</t>
  </si>
  <si>
    <t>Estrutura metálica p/ cobertura</t>
  </si>
  <si>
    <t>5.2</t>
  </si>
  <si>
    <t>Cobertura de Telha Metálica</t>
  </si>
  <si>
    <t>75381/001</t>
  </si>
  <si>
    <t>5.3</t>
  </si>
  <si>
    <t>Condutores pluviais 150mm</t>
  </si>
  <si>
    <t>74168/001</t>
  </si>
  <si>
    <t>5.4</t>
  </si>
  <si>
    <t>Calha em chapa galvanizada</t>
  </si>
  <si>
    <t>6.</t>
  </si>
  <si>
    <t>IMPERMEABILIZAÇÕES</t>
  </si>
  <si>
    <t>6.1</t>
  </si>
  <si>
    <t>Impermeabilização das vigas de fundação</t>
  </si>
  <si>
    <t>7.</t>
  </si>
  <si>
    <t>REVESTIMENTOS</t>
  </si>
  <si>
    <t>7.1</t>
  </si>
  <si>
    <t>Chapisco ci-ar 1:5</t>
  </si>
  <si>
    <t>7.2</t>
  </si>
  <si>
    <t>Emboço Interno ci-ca-ar 1:2:8</t>
  </si>
  <si>
    <t>74201/001</t>
  </si>
  <si>
    <t>7.3</t>
  </si>
  <si>
    <t>Reboco argamassa fina 1:3 + 5% de ci</t>
  </si>
  <si>
    <t>7.4</t>
  </si>
  <si>
    <t>Reboco Externo Paulista</t>
  </si>
  <si>
    <t>7.5</t>
  </si>
  <si>
    <t>Azulejos – Padrão alto – banheiros e cozinha até 1,80 m</t>
  </si>
  <si>
    <t>73912/002</t>
  </si>
  <si>
    <t>8.</t>
  </si>
  <si>
    <t>ESQUADRIAS, VIDROS E FERRAGENS</t>
  </si>
  <si>
    <t>8.1</t>
  </si>
  <si>
    <t>Porta metálica externa 1,20x2,20 (conforme as do prédio existente)</t>
  </si>
  <si>
    <t>73933/002</t>
  </si>
  <si>
    <t>8.2</t>
  </si>
  <si>
    <t>Porta metálica externa 2,50x2,20 (conforme as do prédio existente)</t>
  </si>
  <si>
    <t>8.3</t>
  </si>
  <si>
    <t>Porta de madeira interna 90x210</t>
  </si>
  <si>
    <t>73910/007</t>
  </si>
  <si>
    <t>unid.</t>
  </si>
  <si>
    <t>8.4</t>
  </si>
  <si>
    <t>Porta de madeira interna 80x210</t>
  </si>
  <si>
    <t>73910/006</t>
  </si>
  <si>
    <t>8.5</t>
  </si>
  <si>
    <t>Porta de madeira interna 200x210</t>
  </si>
  <si>
    <t>8.6</t>
  </si>
  <si>
    <t>Janela basculante (conforme as do prédio existente)</t>
  </si>
  <si>
    <t>8.7</t>
  </si>
  <si>
    <t xml:space="preserve">Vidro canelado 4,0mm </t>
  </si>
  <si>
    <t>9.</t>
  </si>
  <si>
    <t>PISOS E PAVIMENTAÇÕES</t>
  </si>
  <si>
    <t>9.1</t>
  </si>
  <si>
    <t>Camada de brita 5 cm</t>
  </si>
  <si>
    <t>74164/001</t>
  </si>
  <si>
    <t>9.2</t>
  </si>
  <si>
    <t>Contrapiso 5 cm</t>
  </si>
  <si>
    <t>73907/007</t>
  </si>
  <si>
    <t>9.3</t>
  </si>
  <si>
    <t>Piso cerâmico 30x30, PEI5</t>
  </si>
  <si>
    <t>74108/001</t>
  </si>
  <si>
    <t>9.4</t>
  </si>
  <si>
    <t>Piso em Pedra Ardósia (calçada)</t>
  </si>
  <si>
    <t>9.5</t>
  </si>
  <si>
    <t>Calçada em Concreto</t>
  </si>
  <si>
    <t>9.6</t>
  </si>
  <si>
    <t>Soleira em Ardósia</t>
  </si>
  <si>
    <t>10.</t>
  </si>
  <si>
    <t>PINTURA</t>
  </si>
  <si>
    <t>10.1</t>
  </si>
  <si>
    <t>Selador para parede 1 demão</t>
  </si>
  <si>
    <t>73751/001</t>
  </si>
  <si>
    <t>10.2</t>
  </si>
  <si>
    <t>Pintura acrílica</t>
  </si>
  <si>
    <t>73954/002</t>
  </si>
  <si>
    <t>10.3</t>
  </si>
  <si>
    <t>Pintura em portas de madeira</t>
  </si>
  <si>
    <t>74065/003</t>
  </si>
  <si>
    <t>10.4</t>
  </si>
  <si>
    <t>Pintura esmalte sobre esquadrias de ferro</t>
  </si>
  <si>
    <t>73924/001</t>
  </si>
  <si>
    <t>11.</t>
  </si>
  <si>
    <t>LOUÇAS E METAIS</t>
  </si>
  <si>
    <t>11.1</t>
  </si>
  <si>
    <t>Bacia sanitária com assento plástico</t>
  </si>
  <si>
    <t>74101/001</t>
  </si>
  <si>
    <t>11.2</t>
  </si>
  <si>
    <t>Caixa de descarga acoplada externa completa de ceramica</t>
  </si>
  <si>
    <t>11.3</t>
  </si>
  <si>
    <t>Torneira pia</t>
  </si>
  <si>
    <t>73949/006</t>
  </si>
  <si>
    <t>11.4</t>
  </si>
  <si>
    <t>Torneira Pressmatic PNE</t>
  </si>
  <si>
    <t>un</t>
  </si>
  <si>
    <t>11.5</t>
  </si>
  <si>
    <t>Lavatório de louça de canto</t>
  </si>
  <si>
    <t>73947/002</t>
  </si>
  <si>
    <t>11.6</t>
  </si>
  <si>
    <t>Cuba inox para cozinha</t>
  </si>
  <si>
    <t>11.7</t>
  </si>
  <si>
    <t>Apoio para deficientes</t>
  </si>
  <si>
    <t>11.8</t>
  </si>
  <si>
    <t>Porta toalha de papel</t>
  </si>
  <si>
    <t>11.9</t>
  </si>
  <si>
    <t>Porta sabonete liquido</t>
  </si>
  <si>
    <t>73947/012</t>
  </si>
  <si>
    <t>11.10</t>
  </si>
  <si>
    <t>Porta papel em rolo</t>
  </si>
  <si>
    <t>12.</t>
  </si>
  <si>
    <t>INSTALAÇÕES HIDROSSANITÁRIAS</t>
  </si>
  <si>
    <t>12.1</t>
  </si>
  <si>
    <t>Caixa de alvenaria 60x60</t>
  </si>
  <si>
    <t>74104/001</t>
  </si>
  <si>
    <t>12.2</t>
  </si>
  <si>
    <t>Caixa de gordura</t>
  </si>
  <si>
    <t>74051/002</t>
  </si>
  <si>
    <t>12.3</t>
  </si>
  <si>
    <t>Tubo PVC 100 mm com conexões</t>
  </si>
  <si>
    <t>74165/004</t>
  </si>
  <si>
    <t>12.4</t>
  </si>
  <si>
    <t>Tubo PVC 50 mm com conexões</t>
  </si>
  <si>
    <t>74165/002</t>
  </si>
  <si>
    <t>12.5</t>
  </si>
  <si>
    <t>Tubo PVC 40 mm com conexões</t>
  </si>
  <si>
    <t>74165/001</t>
  </si>
  <si>
    <t>12.6</t>
  </si>
  <si>
    <t>Caixa sifonada 150x150x50 mm</t>
  </si>
  <si>
    <t>12.7</t>
  </si>
  <si>
    <t>Tubo PVC 25 mm com conexões</t>
  </si>
  <si>
    <t>75030/001</t>
  </si>
  <si>
    <t>12.8</t>
  </si>
  <si>
    <t>Registro gaveta com canopla</t>
  </si>
  <si>
    <t>74176/001</t>
  </si>
  <si>
    <t>13.</t>
  </si>
  <si>
    <t>INSTALAÇÕES ELÉTRICAS</t>
  </si>
  <si>
    <t>13.1</t>
  </si>
  <si>
    <t>Caixa de alvenaria 40x40</t>
  </si>
  <si>
    <t>13.2</t>
  </si>
  <si>
    <t>Cabo multiplex  5x10mm²</t>
  </si>
  <si>
    <t>m</t>
  </si>
  <si>
    <t>13.3</t>
  </si>
  <si>
    <t>Cabo 4mm²</t>
  </si>
  <si>
    <t>73860/009</t>
  </si>
  <si>
    <t>13.4</t>
  </si>
  <si>
    <t>Cabo 2,5mm²</t>
  </si>
  <si>
    <t>73860/008</t>
  </si>
  <si>
    <t>13.5</t>
  </si>
  <si>
    <t>CD de embutir, espaço para 24 disjuntores mais geral</t>
  </si>
  <si>
    <t>74131/003</t>
  </si>
  <si>
    <t>13.6</t>
  </si>
  <si>
    <t>Disjuntor 1x15A</t>
  </si>
  <si>
    <t>74130/001</t>
  </si>
  <si>
    <t>13.7</t>
  </si>
  <si>
    <t>Disjuntor 3x50A</t>
  </si>
  <si>
    <t>74130/005</t>
  </si>
  <si>
    <t>13.8</t>
  </si>
  <si>
    <t>Eletroduto PVC ¾" corrugado</t>
  </si>
  <si>
    <t>13.9</t>
  </si>
  <si>
    <t>Eletroduto PVC 1" corrugado</t>
  </si>
  <si>
    <t>13.10</t>
  </si>
  <si>
    <t>Eletroduto PVC 40mm PVC rigido</t>
  </si>
  <si>
    <t>13.11</t>
  </si>
  <si>
    <t>Nº ponto de interruptores simples</t>
  </si>
  <si>
    <t>74042/001</t>
  </si>
  <si>
    <t>13.12</t>
  </si>
  <si>
    <t>Nº ponto de interruptores duplo</t>
  </si>
  <si>
    <t>74042/002</t>
  </si>
  <si>
    <t>13.13</t>
  </si>
  <si>
    <t>Nº ponto de interruptores triplo</t>
  </si>
  <si>
    <t>13.14</t>
  </si>
  <si>
    <t>Nº ponto de tomada</t>
  </si>
  <si>
    <t>74054/002</t>
  </si>
  <si>
    <t>13.15</t>
  </si>
  <si>
    <t>Nº ponto de tomada AC/CH</t>
  </si>
  <si>
    <t>13.16</t>
  </si>
  <si>
    <t>Luminaria tipo calha, c reator de part. rápida e lamp. fluoresc. 2X40W completa</t>
  </si>
  <si>
    <t>73953/006</t>
  </si>
  <si>
    <t>14.</t>
  </si>
  <si>
    <t>LOGICA</t>
  </si>
  <si>
    <t>14.1</t>
  </si>
  <si>
    <t>14.2</t>
  </si>
  <si>
    <t>Eletroduto PVC 1”</t>
  </si>
  <si>
    <t>14.3</t>
  </si>
  <si>
    <t>Eletroduto PVC 1 ¼"</t>
  </si>
  <si>
    <t>14.4</t>
  </si>
  <si>
    <t>14.5</t>
  </si>
  <si>
    <t>Caixa CRT</t>
  </si>
  <si>
    <t>14.6</t>
  </si>
  <si>
    <t>Nº ponto de passagem</t>
  </si>
  <si>
    <t>14.7</t>
  </si>
  <si>
    <t>Nº ponto lógica</t>
  </si>
  <si>
    <t>INSTALAÇÃO ELÉTRICA PARA COMPUTADORES</t>
  </si>
  <si>
    <t>15.1</t>
  </si>
  <si>
    <t>45</t>
  </si>
  <si>
    <t>metro</t>
  </si>
  <si>
    <t>15.2</t>
  </si>
  <si>
    <t>180</t>
  </si>
  <si>
    <t>15.3</t>
  </si>
  <si>
    <t>Quadro de distribuição em chapa de aço,aparente,com porta,trinco,espelho,barramento para as três fases</t>
  </si>
  <si>
    <t>1</t>
  </si>
  <si>
    <t>15.4</t>
  </si>
  <si>
    <t>Eletroduto PVC ¾" rigido rosqueavel</t>
  </si>
  <si>
    <t>60</t>
  </si>
  <si>
    <t>15.5</t>
  </si>
  <si>
    <t>6</t>
  </si>
  <si>
    <t>15.6</t>
  </si>
  <si>
    <t>74130/004</t>
  </si>
  <si>
    <t>15.7</t>
  </si>
  <si>
    <t>4</t>
  </si>
  <si>
    <t>15.8</t>
  </si>
  <si>
    <t>Haste cobreada tipo Coperweld diâmetro 19 mm x 2400 mm e conector</t>
  </si>
  <si>
    <t>15.9</t>
  </si>
  <si>
    <t>15.10</t>
  </si>
  <si>
    <t>COMPLEMENTAÇÃO DA OBRA</t>
  </si>
  <si>
    <t>16.1</t>
  </si>
  <si>
    <t>Limpeza final da obra</t>
  </si>
  <si>
    <t>çl</t>
  </si>
  <si>
    <t>TOTAL GERAL</t>
  </si>
  <si>
    <t>André Dalcin</t>
  </si>
  <si>
    <t>Valserina Bulegon Gassen</t>
  </si>
  <si>
    <t>Eng. Civil - CREA/RS 195552</t>
  </si>
  <si>
    <t>Prefeita Municipal</t>
  </si>
</sst>
</file>

<file path=xl/styles.xml><?xml version="1.0" encoding="utf-8"?>
<styleSheet xmlns="http://schemas.openxmlformats.org/spreadsheetml/2006/main">
  <numFmts count="10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dd/mm/yy"/>
    <numFmt numFmtId="165" formatCode="_(* #,##0.00_);_(* \(#,##0.00\);_(* \-??_);_(@_)"/>
  </numFmts>
  <fonts count="47">
    <font>
      <sz val="10"/>
      <name val="Arial"/>
      <family val="2"/>
    </font>
    <font>
      <sz val="8"/>
      <name val="ZapfHumnst BT"/>
      <family val="2"/>
    </font>
    <font>
      <sz val="9"/>
      <name val="ZapfHumnst BT"/>
      <family val="2"/>
    </font>
    <font>
      <b/>
      <sz val="9"/>
      <name val="ZapfHumnst BT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ZapfHumnst BT"/>
      <family val="2"/>
    </font>
    <font>
      <sz val="8"/>
      <color indexed="8"/>
      <name val="ZapfHumnst BT"/>
      <family val="2"/>
    </font>
    <font>
      <b/>
      <sz val="8"/>
      <color indexed="8"/>
      <name val="ZapfHumnst BT"/>
      <family val="2"/>
    </font>
    <font>
      <b/>
      <sz val="8"/>
      <color indexed="10"/>
      <name val="ZapfHumnst BT"/>
      <family val="2"/>
    </font>
    <font>
      <sz val="8"/>
      <color indexed="10"/>
      <name val="ZapfHumnst BT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justify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justify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4" fontId="9" fillId="0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4" fontId="12" fillId="0" borderId="1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justify" vertical="center" wrapText="1"/>
      <protection locked="0"/>
    </xf>
    <xf numFmtId="4" fontId="12" fillId="0" borderId="10" xfId="0" applyNumberFormat="1" applyFont="1" applyFill="1" applyBorder="1" applyAlignment="1">
      <alignment horizontal="justify"/>
    </xf>
    <xf numFmtId="49" fontId="1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justify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" fontId="12" fillId="0" borderId="10" xfId="0" applyNumberFormat="1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righ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ata:Agosto/201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5"/>
  <sheetViews>
    <sheetView showGridLines="0" showZeros="0" tabSelected="1" zoomScale="105" zoomScaleNormal="105" zoomScaleSheetLayoutView="100" zoomScalePageLayoutView="0" workbookViewId="0" topLeftCell="A1">
      <selection activeCell="K46" sqref="K46"/>
    </sheetView>
  </sheetViews>
  <sheetFormatPr defaultColWidth="11.421875" defaultRowHeight="12.75"/>
  <cols>
    <col min="1" max="1" width="6.7109375" style="1" customWidth="1"/>
    <col min="2" max="2" width="55.421875" style="2" customWidth="1"/>
    <col min="3" max="3" width="8.57421875" style="3" customWidth="1"/>
    <col min="4" max="4" width="9.28125" style="4" customWidth="1"/>
    <col min="5" max="5" width="8.00390625" style="4" customWidth="1"/>
    <col min="6" max="6" width="11.140625" style="5" customWidth="1"/>
    <col min="7" max="7" width="14.28125" style="5" customWidth="1"/>
    <col min="8" max="8" width="11.57421875" style="5" customWidth="1"/>
    <col min="9" max="9" width="10.7109375" style="6" customWidth="1"/>
    <col min="10" max="16384" width="11.421875" style="7" customWidth="1"/>
  </cols>
  <sheetData>
    <row r="1" spans="1:23" s="10" customFormat="1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10" customFormat="1" ht="12.75" customHeight="1">
      <c r="A2" s="89" t="s">
        <v>1</v>
      </c>
      <c r="B2" s="89"/>
      <c r="C2" s="89"/>
      <c r="D2" s="89"/>
      <c r="E2" s="89"/>
      <c r="F2" s="89"/>
      <c r="G2" s="89"/>
      <c r="H2" s="89"/>
      <c r="I2" s="89"/>
      <c r="J2" s="8"/>
      <c r="K2" s="8"/>
      <c r="L2" s="8"/>
      <c r="M2" s="8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10" customFormat="1" ht="12.75" customHeight="1">
      <c r="A3" s="90" t="s">
        <v>2</v>
      </c>
      <c r="B3" s="90"/>
      <c r="C3" s="90"/>
      <c r="D3" s="90"/>
      <c r="E3" s="90"/>
      <c r="F3" s="90"/>
      <c r="G3" s="90"/>
      <c r="H3" s="90"/>
      <c r="I3" s="90"/>
      <c r="J3" s="8"/>
      <c r="K3" s="8"/>
      <c r="L3" s="8"/>
      <c r="M3" s="8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s="10" customFormat="1" ht="12.75" customHeight="1">
      <c r="A4" s="11"/>
      <c r="B4" s="12"/>
      <c r="C4" s="13"/>
      <c r="D4" s="14"/>
      <c r="E4" s="14"/>
      <c r="F4" s="14"/>
      <c r="G4" s="14"/>
      <c r="H4" s="15"/>
      <c r="I4" s="16"/>
      <c r="J4" s="8"/>
      <c r="K4" s="8"/>
      <c r="L4" s="8"/>
      <c r="M4" s="8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s="10" customFormat="1" ht="12.75" customHeight="1">
      <c r="A5" s="91" t="s">
        <v>3</v>
      </c>
      <c r="B5" s="91"/>
      <c r="C5" s="91"/>
      <c r="D5" s="91"/>
      <c r="E5" s="91"/>
      <c r="F5" s="91"/>
      <c r="G5" s="91"/>
      <c r="H5" s="91"/>
      <c r="I5" s="18"/>
      <c r="J5" s="8"/>
      <c r="K5" s="8"/>
      <c r="L5" s="8"/>
      <c r="M5" s="8"/>
      <c r="N5" s="9"/>
      <c r="O5" s="9"/>
      <c r="P5" s="9"/>
      <c r="Q5" s="9"/>
      <c r="R5" s="9"/>
      <c r="S5" s="9"/>
      <c r="T5" s="9"/>
      <c r="U5" s="9"/>
      <c r="V5" s="9"/>
      <c r="W5" s="9"/>
    </row>
    <row r="6" spans="1:9" s="21" customFormat="1" ht="12.75" customHeight="1">
      <c r="A6" s="92" t="s">
        <v>4</v>
      </c>
      <c r="B6" s="92" t="s">
        <v>5</v>
      </c>
      <c r="C6" s="86" t="s">
        <v>6</v>
      </c>
      <c r="D6" s="86" t="s">
        <v>7</v>
      </c>
      <c r="E6" s="92" t="s">
        <v>8</v>
      </c>
      <c r="F6" s="85" t="s">
        <v>9</v>
      </c>
      <c r="G6" s="84" t="s">
        <v>10</v>
      </c>
      <c r="H6" s="86" t="s">
        <v>11</v>
      </c>
      <c r="I6" s="20"/>
    </row>
    <row r="7" spans="1:8" s="21" customFormat="1" ht="21.75" customHeight="1">
      <c r="A7" s="92"/>
      <c r="B7" s="92"/>
      <c r="C7" s="86"/>
      <c r="D7" s="86"/>
      <c r="E7" s="92"/>
      <c r="F7" s="85"/>
      <c r="G7" s="85"/>
      <c r="H7" s="85"/>
    </row>
    <row r="8" spans="1:21" s="10" customFormat="1" ht="12.75" customHeight="1">
      <c r="A8" s="17" t="s">
        <v>12</v>
      </c>
      <c r="B8" s="22" t="s">
        <v>13</v>
      </c>
      <c r="C8" s="23"/>
      <c r="D8" s="23"/>
      <c r="E8" s="17"/>
      <c r="F8" s="24"/>
      <c r="G8" s="24"/>
      <c r="H8" s="25">
        <f>SUM(G9:G10)</f>
        <v>2157.055125</v>
      </c>
      <c r="I8" s="8"/>
      <c r="J8" s="8"/>
      <c r="K8" s="8"/>
      <c r="L8" s="9"/>
      <c r="M8" s="9"/>
      <c r="N8" s="9"/>
      <c r="O8" s="9"/>
      <c r="P8" s="9"/>
      <c r="Q8" s="9"/>
      <c r="R8" s="9"/>
      <c r="S8" s="9"/>
      <c r="T8" s="9"/>
      <c r="U8" s="9"/>
    </row>
    <row r="9" spans="1:8" s="21" customFormat="1" ht="11.25">
      <c r="A9" s="26" t="s">
        <v>14</v>
      </c>
      <c r="B9" s="27" t="s">
        <v>15</v>
      </c>
      <c r="C9" s="28" t="s">
        <v>16</v>
      </c>
      <c r="D9" s="24">
        <v>2</v>
      </c>
      <c r="E9" s="29" t="s">
        <v>17</v>
      </c>
      <c r="F9" s="24">
        <v>240</v>
      </c>
      <c r="G9" s="24">
        <f aca="true" t="shared" si="0" ref="G9:G40">F9*D9*1.25</f>
        <v>600</v>
      </c>
      <c r="H9" s="25"/>
    </row>
    <row r="10" spans="1:8" s="21" customFormat="1" ht="11.25">
      <c r="A10" s="26" t="s">
        <v>18</v>
      </c>
      <c r="B10" s="27" t="s">
        <v>19</v>
      </c>
      <c r="C10" s="30" t="s">
        <v>20</v>
      </c>
      <c r="D10" s="24">
        <v>173.73</v>
      </c>
      <c r="E10" s="26" t="s">
        <v>17</v>
      </c>
      <c r="F10" s="24">
        <v>7.17</v>
      </c>
      <c r="G10" s="24">
        <f t="shared" si="0"/>
        <v>1557.0551249999999</v>
      </c>
      <c r="H10" s="25"/>
    </row>
    <row r="11" spans="1:8" s="21" customFormat="1" ht="11.25">
      <c r="A11" s="26"/>
      <c r="B11" s="27"/>
      <c r="C11" s="30"/>
      <c r="D11" s="24"/>
      <c r="E11" s="26"/>
      <c r="F11" s="24"/>
      <c r="G11" s="24">
        <f t="shared" si="0"/>
        <v>0</v>
      </c>
      <c r="H11" s="25"/>
    </row>
    <row r="12" spans="1:8" s="21" customFormat="1" ht="11.25">
      <c r="A12" s="31" t="s">
        <v>21</v>
      </c>
      <c r="B12" s="22" t="s">
        <v>22</v>
      </c>
      <c r="C12" s="30"/>
      <c r="D12" s="24"/>
      <c r="E12" s="19"/>
      <c r="F12" s="24"/>
      <c r="G12" s="24">
        <f t="shared" si="0"/>
        <v>0</v>
      </c>
      <c r="H12" s="25">
        <f>SUM(G13:G15)</f>
        <v>18590.625</v>
      </c>
    </row>
    <row r="13" spans="1:8" s="21" customFormat="1" ht="11.25">
      <c r="A13" s="26" t="s">
        <v>23</v>
      </c>
      <c r="B13" s="32" t="s">
        <v>24</v>
      </c>
      <c r="C13" s="30">
        <v>72819</v>
      </c>
      <c r="D13" s="33">
        <v>96</v>
      </c>
      <c r="E13" s="34" t="s">
        <v>25</v>
      </c>
      <c r="F13" s="33">
        <v>70.63</v>
      </c>
      <c r="G13" s="24">
        <f t="shared" si="0"/>
        <v>8475.599999999999</v>
      </c>
      <c r="H13" s="25"/>
    </row>
    <row r="14" spans="1:8" s="21" customFormat="1" ht="11.25">
      <c r="A14" s="34" t="s">
        <v>26</v>
      </c>
      <c r="B14" s="27" t="s">
        <v>27</v>
      </c>
      <c r="C14" s="30">
        <v>55835</v>
      </c>
      <c r="D14" s="24">
        <v>36</v>
      </c>
      <c r="E14" s="26" t="s">
        <v>28</v>
      </c>
      <c r="F14" s="24">
        <v>36.28</v>
      </c>
      <c r="G14" s="24">
        <f t="shared" si="0"/>
        <v>1632.6</v>
      </c>
      <c r="H14" s="35"/>
    </row>
    <row r="15" spans="1:8" s="21" customFormat="1" ht="12" customHeight="1">
      <c r="A15" s="26" t="s">
        <v>29</v>
      </c>
      <c r="B15" s="27" t="s">
        <v>30</v>
      </c>
      <c r="C15" s="30" t="s">
        <v>31</v>
      </c>
      <c r="D15" s="24">
        <v>7</v>
      </c>
      <c r="E15" s="26" t="s">
        <v>28</v>
      </c>
      <c r="F15" s="24">
        <v>969.42</v>
      </c>
      <c r="G15" s="24">
        <f t="shared" si="0"/>
        <v>8482.425</v>
      </c>
      <c r="H15" s="25"/>
    </row>
    <row r="16" spans="1:8" s="21" customFormat="1" ht="11.25">
      <c r="A16" s="26"/>
      <c r="B16" s="27"/>
      <c r="C16" s="30"/>
      <c r="D16" s="24"/>
      <c r="E16" s="26"/>
      <c r="F16" s="24"/>
      <c r="G16" s="24">
        <f t="shared" si="0"/>
        <v>0</v>
      </c>
      <c r="H16" s="25"/>
    </row>
    <row r="17" spans="1:8" s="21" customFormat="1" ht="11.25">
      <c r="A17" s="19" t="s">
        <v>32</v>
      </c>
      <c r="B17" s="22" t="s">
        <v>33</v>
      </c>
      <c r="C17" s="30"/>
      <c r="D17" s="24"/>
      <c r="E17" s="19"/>
      <c r="F17" s="24"/>
      <c r="G17" s="24">
        <f t="shared" si="0"/>
        <v>0</v>
      </c>
      <c r="H17" s="25">
        <f>SUM(G18:G20)</f>
        <v>35905.740000000005</v>
      </c>
    </row>
    <row r="18" spans="1:8" s="21" customFormat="1" ht="11.25" customHeight="1">
      <c r="A18" s="26" t="s">
        <v>34</v>
      </c>
      <c r="B18" s="32" t="s">
        <v>35</v>
      </c>
      <c r="C18" s="30">
        <v>6427</v>
      </c>
      <c r="D18" s="33">
        <v>4.5</v>
      </c>
      <c r="E18" s="26" t="s">
        <v>28</v>
      </c>
      <c r="F18" s="24">
        <v>1248</v>
      </c>
      <c r="G18" s="24">
        <f t="shared" si="0"/>
        <v>7020</v>
      </c>
      <c r="H18" s="25"/>
    </row>
    <row r="19" spans="1:8" s="21" customFormat="1" ht="11.25" customHeight="1">
      <c r="A19" s="26" t="s">
        <v>36</v>
      </c>
      <c r="B19" s="27" t="s">
        <v>37</v>
      </c>
      <c r="C19" s="30">
        <v>6427</v>
      </c>
      <c r="D19" s="24">
        <v>9</v>
      </c>
      <c r="E19" s="26" t="s">
        <v>28</v>
      </c>
      <c r="F19" s="24">
        <v>1248</v>
      </c>
      <c r="G19" s="24">
        <f t="shared" si="0"/>
        <v>14040</v>
      </c>
      <c r="H19" s="25"/>
    </row>
    <row r="20" spans="1:8" s="21" customFormat="1" ht="11.25" customHeight="1">
      <c r="A20" s="26" t="s">
        <v>38</v>
      </c>
      <c r="B20" s="27" t="s">
        <v>39</v>
      </c>
      <c r="C20" s="30" t="s">
        <v>40</v>
      </c>
      <c r="D20" s="24">
        <v>212.082</v>
      </c>
      <c r="E20" s="26" t="s">
        <v>17</v>
      </c>
      <c r="F20" s="24">
        <v>56</v>
      </c>
      <c r="G20" s="24">
        <f t="shared" si="0"/>
        <v>14845.740000000002</v>
      </c>
      <c r="H20" s="25"/>
    </row>
    <row r="21" spans="1:8" s="21" customFormat="1" ht="11.25" customHeight="1">
      <c r="A21" s="26"/>
      <c r="B21" s="27"/>
      <c r="C21" s="30"/>
      <c r="D21" s="24"/>
      <c r="E21" s="26"/>
      <c r="F21" s="24"/>
      <c r="G21" s="24">
        <f t="shared" si="0"/>
        <v>0</v>
      </c>
      <c r="H21" s="25"/>
    </row>
    <row r="22" spans="1:8" s="21" customFormat="1" ht="11.25">
      <c r="A22" s="19" t="s">
        <v>41</v>
      </c>
      <c r="B22" s="22" t="s">
        <v>42</v>
      </c>
      <c r="C22" s="30"/>
      <c r="D22" s="24"/>
      <c r="E22" s="19"/>
      <c r="F22" s="24"/>
      <c r="G22" s="24">
        <f t="shared" si="0"/>
        <v>0</v>
      </c>
      <c r="H22" s="25">
        <f>SUM(G23:G24)</f>
        <v>36077.832500000004</v>
      </c>
    </row>
    <row r="23" spans="1:8" s="21" customFormat="1" ht="11.25">
      <c r="A23" s="26" t="s">
        <v>43</v>
      </c>
      <c r="B23" s="27" t="s">
        <v>44</v>
      </c>
      <c r="C23" s="30" t="s">
        <v>45</v>
      </c>
      <c r="D23" s="24">
        <v>322.05</v>
      </c>
      <c r="E23" s="26" t="s">
        <v>17</v>
      </c>
      <c r="F23" s="24">
        <v>56.52</v>
      </c>
      <c r="G23" s="24">
        <f t="shared" si="0"/>
        <v>22752.832500000004</v>
      </c>
      <c r="H23" s="25"/>
    </row>
    <row r="24" spans="1:8" s="21" customFormat="1" ht="22.5">
      <c r="A24" s="26" t="s">
        <v>46</v>
      </c>
      <c r="B24" s="27" t="s">
        <v>47</v>
      </c>
      <c r="C24" s="30" t="s">
        <v>45</v>
      </c>
      <c r="D24" s="24">
        <v>164</v>
      </c>
      <c r="E24" s="26" t="s">
        <v>17</v>
      </c>
      <c r="F24" s="24">
        <v>65</v>
      </c>
      <c r="G24" s="24">
        <f t="shared" si="0"/>
        <v>13325</v>
      </c>
      <c r="H24" s="25"/>
    </row>
    <row r="25" spans="1:8" s="21" customFormat="1" ht="11.25">
      <c r="A25" s="26"/>
      <c r="B25" s="27"/>
      <c r="C25" s="30"/>
      <c r="D25" s="24"/>
      <c r="E25" s="26"/>
      <c r="F25" s="24"/>
      <c r="G25" s="24">
        <f t="shared" si="0"/>
        <v>0</v>
      </c>
      <c r="H25" s="25"/>
    </row>
    <row r="26" spans="1:8" s="36" customFormat="1" ht="11.25">
      <c r="A26" s="19" t="s">
        <v>48</v>
      </c>
      <c r="B26" s="22" t="s">
        <v>49</v>
      </c>
      <c r="C26" s="30"/>
      <c r="D26" s="24"/>
      <c r="E26" s="19"/>
      <c r="F26" s="24"/>
      <c r="G26" s="24">
        <f t="shared" si="0"/>
        <v>0</v>
      </c>
      <c r="H26" s="25">
        <f>SUM(G27:G30)</f>
        <v>26373.121574999997</v>
      </c>
    </row>
    <row r="27" spans="1:8" s="36" customFormat="1" ht="11.25">
      <c r="A27" s="34" t="s">
        <v>50</v>
      </c>
      <c r="B27" s="32" t="s">
        <v>51</v>
      </c>
      <c r="C27" s="37">
        <v>72110</v>
      </c>
      <c r="D27" s="33">
        <f>D20</f>
        <v>212.082</v>
      </c>
      <c r="E27" s="34" t="s">
        <v>17</v>
      </c>
      <c r="F27" s="33">
        <v>59.02</v>
      </c>
      <c r="G27" s="24">
        <f t="shared" si="0"/>
        <v>15646.349549999999</v>
      </c>
      <c r="H27" s="35"/>
    </row>
    <row r="28" spans="1:8" s="36" customFormat="1" ht="11.25">
      <c r="A28" s="26" t="s">
        <v>52</v>
      </c>
      <c r="B28" s="27" t="s">
        <v>53</v>
      </c>
      <c r="C28" s="37" t="s">
        <v>54</v>
      </c>
      <c r="D28" s="24">
        <f>D27</f>
        <v>212.082</v>
      </c>
      <c r="E28" s="26" t="s">
        <v>17</v>
      </c>
      <c r="F28" s="24">
        <v>32.41</v>
      </c>
      <c r="G28" s="24">
        <f t="shared" si="0"/>
        <v>8591.972025</v>
      </c>
      <c r="H28" s="25"/>
    </row>
    <row r="29" spans="1:8" s="36" customFormat="1" ht="11.25" customHeight="1">
      <c r="A29" s="26" t="s">
        <v>55</v>
      </c>
      <c r="B29" s="27" t="s">
        <v>56</v>
      </c>
      <c r="C29" s="30" t="s">
        <v>57</v>
      </c>
      <c r="D29" s="33">
        <v>16</v>
      </c>
      <c r="E29" s="26" t="s">
        <v>25</v>
      </c>
      <c r="F29" s="24">
        <v>66.86</v>
      </c>
      <c r="G29" s="24">
        <f t="shared" si="0"/>
        <v>1337.2</v>
      </c>
      <c r="H29" s="25"/>
    </row>
    <row r="30" spans="1:8" s="36" customFormat="1" ht="11.25" customHeight="1">
      <c r="A30" s="26" t="s">
        <v>58</v>
      </c>
      <c r="B30" s="27" t="s">
        <v>59</v>
      </c>
      <c r="C30" s="30">
        <v>72105</v>
      </c>
      <c r="D30" s="24">
        <v>16</v>
      </c>
      <c r="E30" s="26" t="s">
        <v>25</v>
      </c>
      <c r="F30" s="24">
        <v>39.88</v>
      </c>
      <c r="G30" s="24">
        <f t="shared" si="0"/>
        <v>797.6</v>
      </c>
      <c r="H30" s="25"/>
    </row>
    <row r="31" spans="1:11" s="21" customFormat="1" ht="11.25">
      <c r="A31" s="26"/>
      <c r="B31" s="27"/>
      <c r="C31" s="30"/>
      <c r="D31" s="24"/>
      <c r="E31" s="26"/>
      <c r="F31" s="24"/>
      <c r="G31" s="24">
        <f t="shared" si="0"/>
        <v>0</v>
      </c>
      <c r="H31" s="25"/>
      <c r="K31" s="36"/>
    </row>
    <row r="32" spans="1:8" s="36" customFormat="1" ht="11.25">
      <c r="A32" s="19" t="s">
        <v>60</v>
      </c>
      <c r="B32" s="22" t="s">
        <v>61</v>
      </c>
      <c r="C32" s="30"/>
      <c r="D32" s="24"/>
      <c r="E32" s="19"/>
      <c r="F32" s="24"/>
      <c r="G32" s="24">
        <f t="shared" si="0"/>
        <v>0</v>
      </c>
      <c r="H32" s="25">
        <f>SUM(G33:G33)</f>
        <v>542.113</v>
      </c>
    </row>
    <row r="33" spans="1:8" s="36" customFormat="1" ht="11.25">
      <c r="A33" s="26" t="s">
        <v>62</v>
      </c>
      <c r="B33" s="27" t="s">
        <v>63</v>
      </c>
      <c r="C33" s="30">
        <v>72075</v>
      </c>
      <c r="D33" s="24">
        <v>57.98</v>
      </c>
      <c r="E33" s="26" t="s">
        <v>17</v>
      </c>
      <c r="F33" s="24">
        <v>7.48</v>
      </c>
      <c r="G33" s="24">
        <f t="shared" si="0"/>
        <v>542.113</v>
      </c>
      <c r="H33" s="25"/>
    </row>
    <row r="34" spans="1:8" s="21" customFormat="1" ht="11.25">
      <c r="A34" s="26"/>
      <c r="B34" s="27"/>
      <c r="C34" s="30"/>
      <c r="D34" s="24"/>
      <c r="E34" s="26"/>
      <c r="F34" s="24"/>
      <c r="G34" s="24">
        <f t="shared" si="0"/>
        <v>0</v>
      </c>
      <c r="H34" s="25"/>
    </row>
    <row r="35" spans="1:8" s="36" customFormat="1" ht="11.25">
      <c r="A35" s="19" t="s">
        <v>64</v>
      </c>
      <c r="B35" s="22" t="s">
        <v>65</v>
      </c>
      <c r="C35" s="30"/>
      <c r="D35" s="24"/>
      <c r="E35" s="19"/>
      <c r="F35" s="24"/>
      <c r="G35" s="24">
        <f t="shared" si="0"/>
        <v>0</v>
      </c>
      <c r="H35" s="25">
        <v>36184.67</v>
      </c>
    </row>
    <row r="36" spans="1:8" s="36" customFormat="1" ht="11.25">
      <c r="A36" s="26" t="s">
        <v>66</v>
      </c>
      <c r="B36" s="32" t="s">
        <v>67</v>
      </c>
      <c r="C36" s="37">
        <v>5974</v>
      </c>
      <c r="D36" s="33">
        <f>D23*2+D20</f>
        <v>856.182</v>
      </c>
      <c r="E36" s="34" t="s">
        <v>17</v>
      </c>
      <c r="F36" s="33">
        <v>3.34</v>
      </c>
      <c r="G36" s="24">
        <f t="shared" si="0"/>
        <v>3574.55985</v>
      </c>
      <c r="H36" s="38"/>
    </row>
    <row r="37" spans="1:8" s="36" customFormat="1" ht="11.25">
      <c r="A37" s="26" t="s">
        <v>68</v>
      </c>
      <c r="B37" s="32" t="s">
        <v>69</v>
      </c>
      <c r="C37" s="37" t="s">
        <v>70</v>
      </c>
      <c r="D37" s="33">
        <f>D36-D39</f>
        <v>662.6320000000001</v>
      </c>
      <c r="E37" s="34" t="s">
        <v>17</v>
      </c>
      <c r="F37" s="33">
        <v>17.2</v>
      </c>
      <c r="G37" s="24">
        <f t="shared" si="0"/>
        <v>14246.588000000002</v>
      </c>
      <c r="H37" s="38"/>
    </row>
    <row r="38" spans="1:8" s="36" customFormat="1" ht="11.25">
      <c r="A38" s="26" t="s">
        <v>71</v>
      </c>
      <c r="B38" s="32" t="s">
        <v>72</v>
      </c>
      <c r="C38" s="37">
        <v>5995</v>
      </c>
      <c r="D38" s="33">
        <f>D37-D40</f>
        <v>561.8320000000001</v>
      </c>
      <c r="E38" s="34" t="s">
        <v>17</v>
      </c>
      <c r="F38" s="33">
        <v>16</v>
      </c>
      <c r="G38" s="24">
        <f t="shared" si="0"/>
        <v>11236.640000000003</v>
      </c>
      <c r="H38" s="38"/>
    </row>
    <row r="39" spans="1:8" s="36" customFormat="1" ht="11.25">
      <c r="A39" s="26" t="s">
        <v>73</v>
      </c>
      <c r="B39" s="32" t="s">
        <v>74</v>
      </c>
      <c r="C39" s="37" t="s">
        <v>70</v>
      </c>
      <c r="D39" s="33">
        <f>55.3*3.5</f>
        <v>193.54999999999998</v>
      </c>
      <c r="E39" s="34" t="s">
        <v>17</v>
      </c>
      <c r="F39" s="33">
        <v>18</v>
      </c>
      <c r="G39" s="24">
        <f t="shared" si="0"/>
        <v>4354.875</v>
      </c>
      <c r="H39" s="38"/>
    </row>
    <row r="40" spans="1:8" s="36" customFormat="1" ht="11.25">
      <c r="A40" s="26" t="s">
        <v>75</v>
      </c>
      <c r="B40" s="32" t="s">
        <v>76</v>
      </c>
      <c r="C40" s="37" t="s">
        <v>77</v>
      </c>
      <c r="D40" s="33">
        <f>(1.92+2.47)*2*3.5*2+(3.62+2)*2*3.5</f>
        <v>100.80000000000001</v>
      </c>
      <c r="E40" s="34" t="s">
        <v>17</v>
      </c>
      <c r="F40" s="33">
        <v>22</v>
      </c>
      <c r="G40" s="24">
        <f t="shared" si="0"/>
        <v>2772.0000000000005</v>
      </c>
      <c r="H40" s="38"/>
    </row>
    <row r="41" spans="1:8" s="21" customFormat="1" ht="11.25">
      <c r="A41" s="26"/>
      <c r="B41" s="39"/>
      <c r="C41" s="40"/>
      <c r="D41" s="41"/>
      <c r="E41" s="42"/>
      <c r="F41" s="41"/>
      <c r="G41" s="24"/>
      <c r="H41" s="38"/>
    </row>
    <row r="42" spans="1:8" s="45" customFormat="1" ht="11.25">
      <c r="A42" s="43" t="s">
        <v>78</v>
      </c>
      <c r="B42" s="44" t="s">
        <v>79</v>
      </c>
      <c r="C42" s="37"/>
      <c r="D42" s="33"/>
      <c r="E42" s="43"/>
      <c r="F42" s="33"/>
      <c r="G42" s="24">
        <f aca="true" t="shared" si="1" ref="G42:G72">F42*D42*1.25</f>
        <v>0</v>
      </c>
      <c r="H42" s="35">
        <f>SUM(G43:G49)</f>
        <v>25228.0295</v>
      </c>
    </row>
    <row r="43" spans="1:8" s="45" customFormat="1" ht="11.25">
      <c r="A43" s="34" t="s">
        <v>80</v>
      </c>
      <c r="B43" s="32" t="s">
        <v>81</v>
      </c>
      <c r="C43" s="37" t="s">
        <v>82</v>
      </c>
      <c r="D43" s="33">
        <f>1.2*2.2</f>
        <v>2.64</v>
      </c>
      <c r="E43" s="34" t="s">
        <v>17</v>
      </c>
      <c r="F43" s="33">
        <v>359.08</v>
      </c>
      <c r="G43" s="24">
        <f t="shared" si="1"/>
        <v>1184.964</v>
      </c>
      <c r="H43" s="35"/>
    </row>
    <row r="44" spans="1:8" s="45" customFormat="1" ht="11.25">
      <c r="A44" s="34" t="s">
        <v>83</v>
      </c>
      <c r="B44" s="32" t="s">
        <v>84</v>
      </c>
      <c r="C44" s="37" t="s">
        <v>82</v>
      </c>
      <c r="D44" s="33">
        <f>2.5*2.2</f>
        <v>5.5</v>
      </c>
      <c r="E44" s="34" t="s">
        <v>17</v>
      </c>
      <c r="F44" s="33">
        <v>359.08</v>
      </c>
      <c r="G44" s="24">
        <f t="shared" si="1"/>
        <v>2468.6749999999997</v>
      </c>
      <c r="H44" s="35"/>
    </row>
    <row r="45" spans="1:8" s="45" customFormat="1" ht="11.25">
      <c r="A45" s="34" t="s">
        <v>85</v>
      </c>
      <c r="B45" s="32" t="s">
        <v>86</v>
      </c>
      <c r="C45" s="37" t="s">
        <v>87</v>
      </c>
      <c r="D45" s="33">
        <v>4</v>
      </c>
      <c r="E45" s="34" t="s">
        <v>88</v>
      </c>
      <c r="F45" s="33">
        <v>486.73</v>
      </c>
      <c r="G45" s="24">
        <f t="shared" si="1"/>
        <v>2433.65</v>
      </c>
      <c r="H45" s="35"/>
    </row>
    <row r="46" spans="1:8" s="45" customFormat="1" ht="11.25">
      <c r="A46" s="34" t="s">
        <v>89</v>
      </c>
      <c r="B46" s="32" t="s">
        <v>90</v>
      </c>
      <c r="C46" s="37" t="s">
        <v>91</v>
      </c>
      <c r="D46" s="33">
        <v>9</v>
      </c>
      <c r="E46" s="34" t="s">
        <v>88</v>
      </c>
      <c r="F46" s="33">
        <v>469.1</v>
      </c>
      <c r="G46" s="24">
        <f t="shared" si="1"/>
        <v>5277.375000000001</v>
      </c>
      <c r="H46" s="35"/>
    </row>
    <row r="47" spans="1:8" s="45" customFormat="1" ht="11.25">
      <c r="A47" s="34" t="s">
        <v>92</v>
      </c>
      <c r="B47" s="32" t="s">
        <v>93</v>
      </c>
      <c r="C47" s="37"/>
      <c r="D47" s="33">
        <v>1</v>
      </c>
      <c r="E47" s="34" t="s">
        <v>88</v>
      </c>
      <c r="F47" s="33">
        <v>550</v>
      </c>
      <c r="G47" s="24">
        <f t="shared" si="1"/>
        <v>687.5</v>
      </c>
      <c r="H47" s="35"/>
    </row>
    <row r="48" spans="1:8" s="45" customFormat="1" ht="11.25">
      <c r="A48" s="34" t="s">
        <v>94</v>
      </c>
      <c r="B48" s="32" t="s">
        <v>95</v>
      </c>
      <c r="C48" s="37">
        <v>6104</v>
      </c>
      <c r="D48" s="33">
        <f>1.5*1.5*14+1.1*1.5+1.2*2.2*2</f>
        <v>38.43</v>
      </c>
      <c r="E48" s="34" t="s">
        <v>17</v>
      </c>
      <c r="F48" s="33">
        <v>202.18</v>
      </c>
      <c r="G48" s="24">
        <f t="shared" si="1"/>
        <v>9712.22175</v>
      </c>
      <c r="H48" s="35"/>
    </row>
    <row r="49" spans="1:8" s="45" customFormat="1" ht="11.25">
      <c r="A49" s="34" t="s">
        <v>96</v>
      </c>
      <c r="B49" s="32" t="s">
        <v>97</v>
      </c>
      <c r="C49" s="37">
        <v>72122</v>
      </c>
      <c r="D49" s="33">
        <f>D48+D43+D44</f>
        <v>46.57</v>
      </c>
      <c r="E49" s="34" t="s">
        <v>17</v>
      </c>
      <c r="F49" s="33">
        <v>59.5</v>
      </c>
      <c r="G49" s="24">
        <f t="shared" si="1"/>
        <v>3463.64375</v>
      </c>
      <c r="H49" s="35"/>
    </row>
    <row r="50" spans="1:8" s="21" customFormat="1" ht="11.25">
      <c r="A50" s="42"/>
      <c r="B50" s="39"/>
      <c r="C50" s="40"/>
      <c r="D50" s="41"/>
      <c r="E50" s="42"/>
      <c r="F50" s="41"/>
      <c r="G50" s="24">
        <f t="shared" si="1"/>
        <v>0</v>
      </c>
      <c r="H50" s="38"/>
    </row>
    <row r="51" spans="1:8" s="21" customFormat="1" ht="11.25">
      <c r="A51" s="19" t="s">
        <v>98</v>
      </c>
      <c r="B51" s="22" t="s">
        <v>99</v>
      </c>
      <c r="C51" s="30"/>
      <c r="D51" s="24"/>
      <c r="E51" s="26"/>
      <c r="F51" s="24"/>
      <c r="G51" s="24">
        <f t="shared" si="1"/>
        <v>0</v>
      </c>
      <c r="H51" s="25">
        <f>SUM(G52:G57)</f>
        <v>14857.12115</v>
      </c>
    </row>
    <row r="52" spans="1:8" s="21" customFormat="1" ht="11.25">
      <c r="A52" s="26" t="s">
        <v>100</v>
      </c>
      <c r="B52" s="32" t="s">
        <v>101</v>
      </c>
      <c r="C52" s="37" t="s">
        <v>102</v>
      </c>
      <c r="D52" s="33">
        <f>D10*0.05</f>
        <v>8.6865</v>
      </c>
      <c r="E52" s="34" t="s">
        <v>28</v>
      </c>
      <c r="F52" s="33">
        <v>68.08</v>
      </c>
      <c r="G52" s="24">
        <f t="shared" si="1"/>
        <v>739.2211500000001</v>
      </c>
      <c r="H52" s="25"/>
    </row>
    <row r="53" spans="1:8" s="21" customFormat="1" ht="11.25">
      <c r="A53" s="26" t="s">
        <v>103</v>
      </c>
      <c r="B53" s="32" t="s">
        <v>104</v>
      </c>
      <c r="C53" s="37" t="s">
        <v>105</v>
      </c>
      <c r="D53" s="33">
        <v>182</v>
      </c>
      <c r="E53" s="26" t="s">
        <v>17</v>
      </c>
      <c r="F53" s="24">
        <v>22.46</v>
      </c>
      <c r="G53" s="24">
        <f t="shared" si="1"/>
        <v>5109.650000000001</v>
      </c>
      <c r="H53" s="25"/>
    </row>
    <row r="54" spans="1:8" s="21" customFormat="1" ht="11.25">
      <c r="A54" s="26" t="s">
        <v>106</v>
      </c>
      <c r="B54" s="27" t="s">
        <v>107</v>
      </c>
      <c r="C54" s="30" t="s">
        <v>108</v>
      </c>
      <c r="D54" s="24">
        <f>D53</f>
        <v>182</v>
      </c>
      <c r="E54" s="26" t="s">
        <v>17</v>
      </c>
      <c r="F54" s="24">
        <v>33.5</v>
      </c>
      <c r="G54" s="24">
        <f t="shared" si="1"/>
        <v>7621.25</v>
      </c>
      <c r="H54" s="25"/>
    </row>
    <row r="55" spans="1:8" s="21" customFormat="1" ht="11.25">
      <c r="A55" s="26" t="s">
        <v>109</v>
      </c>
      <c r="B55" s="32" t="s">
        <v>110</v>
      </c>
      <c r="C55" s="30">
        <v>74160</v>
      </c>
      <c r="D55" s="24">
        <v>8</v>
      </c>
      <c r="E55" s="26" t="s">
        <v>17</v>
      </c>
      <c r="F55" s="24">
        <v>41.5</v>
      </c>
      <c r="G55" s="24">
        <f t="shared" si="1"/>
        <v>415</v>
      </c>
      <c r="H55" s="25"/>
    </row>
    <row r="56" spans="1:8" s="21" customFormat="1" ht="11.25">
      <c r="A56" s="26" t="s">
        <v>111</v>
      </c>
      <c r="B56" s="32" t="s">
        <v>112</v>
      </c>
      <c r="C56" s="30">
        <v>73982</v>
      </c>
      <c r="D56" s="24">
        <v>27</v>
      </c>
      <c r="E56" s="26" t="s">
        <v>17</v>
      </c>
      <c r="F56" s="24">
        <v>27.92</v>
      </c>
      <c r="G56" s="24">
        <f t="shared" si="1"/>
        <v>942.3000000000001</v>
      </c>
      <c r="H56" s="25"/>
    </row>
    <row r="57" spans="1:8" s="21" customFormat="1" ht="11.25">
      <c r="A57" s="26" t="s">
        <v>113</v>
      </c>
      <c r="B57" s="32" t="s">
        <v>114</v>
      </c>
      <c r="C57" s="30">
        <v>74159</v>
      </c>
      <c r="D57" s="24">
        <v>2</v>
      </c>
      <c r="E57" s="26" t="s">
        <v>17</v>
      </c>
      <c r="F57" s="24">
        <v>11.88</v>
      </c>
      <c r="G57" s="24">
        <f t="shared" si="1"/>
        <v>29.700000000000003</v>
      </c>
      <c r="H57" s="25"/>
    </row>
    <row r="58" spans="1:8" s="21" customFormat="1" ht="11.25">
      <c r="A58" s="26"/>
      <c r="B58" s="27"/>
      <c r="C58" s="30"/>
      <c r="D58" s="24"/>
      <c r="E58" s="26"/>
      <c r="F58" s="24"/>
      <c r="G58" s="24">
        <f t="shared" si="1"/>
        <v>0</v>
      </c>
      <c r="H58" s="25"/>
    </row>
    <row r="59" spans="1:8" s="21" customFormat="1" ht="11.25">
      <c r="A59" s="31" t="s">
        <v>115</v>
      </c>
      <c r="B59" s="46" t="s">
        <v>116</v>
      </c>
      <c r="C59" s="30"/>
      <c r="D59" s="24"/>
      <c r="E59" s="26"/>
      <c r="F59" s="24"/>
      <c r="G59" s="24">
        <f t="shared" si="1"/>
        <v>0</v>
      </c>
      <c r="H59" s="25">
        <f>SUM(G60:G63)</f>
        <v>23904.613999999998</v>
      </c>
    </row>
    <row r="60" spans="1:8" s="21" customFormat="1" ht="11.25">
      <c r="A60" s="26" t="s">
        <v>117</v>
      </c>
      <c r="B60" s="27" t="s">
        <v>118</v>
      </c>
      <c r="C60" s="30" t="s">
        <v>119</v>
      </c>
      <c r="D60" s="24">
        <v>1083.75</v>
      </c>
      <c r="E60" s="26" t="s">
        <v>17</v>
      </c>
      <c r="F60" s="24">
        <v>3.22</v>
      </c>
      <c r="G60" s="24">
        <f t="shared" si="1"/>
        <v>4362.09375</v>
      </c>
      <c r="H60" s="47"/>
    </row>
    <row r="61" spans="1:8" s="21" customFormat="1" ht="11.25">
      <c r="A61" s="26" t="s">
        <v>120</v>
      </c>
      <c r="B61" s="27" t="s">
        <v>121</v>
      </c>
      <c r="C61" s="30" t="s">
        <v>122</v>
      </c>
      <c r="D61" s="24">
        <f>D60</f>
        <v>1083.75</v>
      </c>
      <c r="E61" s="26" t="s">
        <v>17</v>
      </c>
      <c r="F61" s="24">
        <v>12.2</v>
      </c>
      <c r="G61" s="24">
        <f t="shared" si="1"/>
        <v>16527.1875</v>
      </c>
      <c r="H61" s="25"/>
    </row>
    <row r="62" spans="1:8" s="21" customFormat="1" ht="11.25">
      <c r="A62" s="26" t="s">
        <v>123</v>
      </c>
      <c r="B62" s="27" t="s">
        <v>124</v>
      </c>
      <c r="C62" s="30" t="s">
        <v>125</v>
      </c>
      <c r="D62" s="24">
        <f>(0.9*2.1*4+0.8*2.1*9+2*2.1)*2</f>
        <v>53.76</v>
      </c>
      <c r="E62" s="26" t="s">
        <v>17</v>
      </c>
      <c r="F62" s="24">
        <v>15.99</v>
      </c>
      <c r="G62" s="24">
        <f t="shared" si="1"/>
        <v>1074.528</v>
      </c>
      <c r="H62" s="25"/>
    </row>
    <row r="63" spans="1:8" s="21" customFormat="1" ht="11.25">
      <c r="A63" s="26" t="s">
        <v>126</v>
      </c>
      <c r="B63" s="27" t="s">
        <v>127</v>
      </c>
      <c r="C63" s="30" t="s">
        <v>128</v>
      </c>
      <c r="D63" s="24">
        <f>(D48+D43+D44)*2</f>
        <v>93.14</v>
      </c>
      <c r="E63" s="26" t="s">
        <v>17</v>
      </c>
      <c r="F63" s="24">
        <v>16.67</v>
      </c>
      <c r="G63" s="24">
        <f t="shared" si="1"/>
        <v>1940.80475</v>
      </c>
      <c r="H63" s="25"/>
    </row>
    <row r="64" spans="1:8" s="21" customFormat="1" ht="11.25">
      <c r="A64" s="26"/>
      <c r="B64" s="27"/>
      <c r="C64" s="30"/>
      <c r="D64" s="24"/>
      <c r="E64" s="26"/>
      <c r="F64" s="24"/>
      <c r="G64" s="24">
        <f t="shared" si="1"/>
        <v>0</v>
      </c>
      <c r="H64" s="25"/>
    </row>
    <row r="65" spans="1:8" s="21" customFormat="1" ht="11.25">
      <c r="A65" s="31" t="s">
        <v>129</v>
      </c>
      <c r="B65" s="46" t="s">
        <v>130</v>
      </c>
      <c r="C65" s="30"/>
      <c r="D65" s="24"/>
      <c r="E65" s="26"/>
      <c r="F65" s="24"/>
      <c r="G65" s="24">
        <f t="shared" si="1"/>
        <v>0</v>
      </c>
      <c r="H65" s="25">
        <f>SUM(G66:G75)</f>
        <v>2610.125</v>
      </c>
    </row>
    <row r="66" spans="1:8" s="21" customFormat="1" ht="11.25">
      <c r="A66" s="26" t="s">
        <v>131</v>
      </c>
      <c r="B66" s="48" t="s">
        <v>132</v>
      </c>
      <c r="C66" s="30" t="s">
        <v>133</v>
      </c>
      <c r="D66" s="49">
        <v>2</v>
      </c>
      <c r="E66" s="28" t="s">
        <v>88</v>
      </c>
      <c r="F66" s="24">
        <v>188</v>
      </c>
      <c r="G66" s="24">
        <f t="shared" si="1"/>
        <v>470</v>
      </c>
      <c r="H66" s="25"/>
    </row>
    <row r="67" spans="1:8" s="21" customFormat="1" ht="11.25">
      <c r="A67" s="34" t="s">
        <v>134</v>
      </c>
      <c r="B67" s="50" t="s">
        <v>135</v>
      </c>
      <c r="C67" s="37">
        <v>6024</v>
      </c>
      <c r="D67" s="51">
        <v>2</v>
      </c>
      <c r="E67" s="28" t="s">
        <v>88</v>
      </c>
      <c r="F67" s="33">
        <v>54</v>
      </c>
      <c r="G67" s="24">
        <f t="shared" si="1"/>
        <v>135</v>
      </c>
      <c r="H67" s="25"/>
    </row>
    <row r="68" spans="1:9" s="52" customFormat="1" ht="11.25">
      <c r="A68" s="26" t="s">
        <v>136</v>
      </c>
      <c r="B68" s="50" t="s">
        <v>137</v>
      </c>
      <c r="C68" s="37" t="s">
        <v>138</v>
      </c>
      <c r="D68" s="51">
        <v>1</v>
      </c>
      <c r="E68" s="28" t="s">
        <v>88</v>
      </c>
      <c r="F68" s="33">
        <v>52</v>
      </c>
      <c r="G68" s="24">
        <f t="shared" si="1"/>
        <v>65</v>
      </c>
      <c r="H68" s="25"/>
      <c r="I68" s="21"/>
    </row>
    <row r="69" spans="1:9" s="52" customFormat="1" ht="11.25">
      <c r="A69" s="26" t="s">
        <v>139</v>
      </c>
      <c r="B69" s="50" t="s">
        <v>140</v>
      </c>
      <c r="C69" s="37"/>
      <c r="D69" s="51">
        <v>2</v>
      </c>
      <c r="E69" s="53" t="s">
        <v>141</v>
      </c>
      <c r="F69" s="33">
        <v>110</v>
      </c>
      <c r="G69" s="24">
        <f t="shared" si="1"/>
        <v>275</v>
      </c>
      <c r="H69" s="25"/>
      <c r="I69" s="21"/>
    </row>
    <row r="70" spans="1:9" s="52" customFormat="1" ht="11.25">
      <c r="A70" s="26" t="s">
        <v>142</v>
      </c>
      <c r="B70" s="48" t="s">
        <v>143</v>
      </c>
      <c r="C70" s="30" t="s">
        <v>144</v>
      </c>
      <c r="D70" s="49">
        <v>2</v>
      </c>
      <c r="E70" s="28" t="s">
        <v>88</v>
      </c>
      <c r="F70" s="24">
        <v>220</v>
      </c>
      <c r="G70" s="24">
        <f t="shared" si="1"/>
        <v>550</v>
      </c>
      <c r="H70" s="25"/>
      <c r="I70" s="21"/>
    </row>
    <row r="71" spans="1:9" s="52" customFormat="1" ht="11.25">
      <c r="A71" s="26" t="s">
        <v>145</v>
      </c>
      <c r="B71" s="54" t="s">
        <v>146</v>
      </c>
      <c r="C71" s="30"/>
      <c r="D71" s="49">
        <v>1</v>
      </c>
      <c r="E71" s="28" t="s">
        <v>88</v>
      </c>
      <c r="F71" s="24">
        <v>50</v>
      </c>
      <c r="G71" s="24">
        <f t="shared" si="1"/>
        <v>62.5</v>
      </c>
      <c r="H71" s="25"/>
      <c r="I71" s="21"/>
    </row>
    <row r="72" spans="1:9" s="52" customFormat="1" ht="11.25">
      <c r="A72" s="26" t="s">
        <v>147</v>
      </c>
      <c r="B72" s="55" t="s">
        <v>148</v>
      </c>
      <c r="C72" s="37">
        <v>0</v>
      </c>
      <c r="D72" s="51">
        <v>4</v>
      </c>
      <c r="E72" s="53" t="s">
        <v>141</v>
      </c>
      <c r="F72" s="33">
        <v>131</v>
      </c>
      <c r="G72" s="24">
        <f t="shared" si="1"/>
        <v>655</v>
      </c>
      <c r="H72" s="25"/>
      <c r="I72" s="21"/>
    </row>
    <row r="73" spans="1:9" s="52" customFormat="1" ht="11.25">
      <c r="A73" s="26" t="s">
        <v>149</v>
      </c>
      <c r="B73" s="55" t="s">
        <v>150</v>
      </c>
      <c r="C73" s="37">
        <v>0</v>
      </c>
      <c r="D73" s="51">
        <v>2</v>
      </c>
      <c r="E73" s="53" t="s">
        <v>141</v>
      </c>
      <c r="F73" s="33">
        <v>72</v>
      </c>
      <c r="G73" s="24">
        <f aca="true" t="shared" si="2" ref="G73:G104">F73*D73*1.25</f>
        <v>180</v>
      </c>
      <c r="H73" s="25"/>
      <c r="I73" s="21"/>
    </row>
    <row r="74" spans="1:9" s="52" customFormat="1" ht="11.25">
      <c r="A74" s="26" t="s">
        <v>151</v>
      </c>
      <c r="B74" s="55" t="s">
        <v>152</v>
      </c>
      <c r="C74" s="37" t="s">
        <v>153</v>
      </c>
      <c r="D74" s="51">
        <v>2</v>
      </c>
      <c r="E74" s="53" t="s">
        <v>141</v>
      </c>
      <c r="F74" s="33">
        <v>22.05</v>
      </c>
      <c r="G74" s="24">
        <f t="shared" si="2"/>
        <v>55.125</v>
      </c>
      <c r="H74" s="25"/>
      <c r="I74" s="21"/>
    </row>
    <row r="75" spans="1:9" s="52" customFormat="1" ht="11.25">
      <c r="A75" s="26" t="s">
        <v>154</v>
      </c>
      <c r="B75" s="55" t="s">
        <v>155</v>
      </c>
      <c r="C75" s="37">
        <v>0</v>
      </c>
      <c r="D75" s="51">
        <v>2</v>
      </c>
      <c r="E75" s="53" t="s">
        <v>141</v>
      </c>
      <c r="F75" s="33">
        <v>65</v>
      </c>
      <c r="G75" s="24">
        <f t="shared" si="2"/>
        <v>162.5</v>
      </c>
      <c r="H75" s="25"/>
      <c r="I75" s="21"/>
    </row>
    <row r="76" spans="1:8" s="21" customFormat="1" ht="11.25">
      <c r="A76" s="26"/>
      <c r="B76" s="27"/>
      <c r="C76" s="30"/>
      <c r="D76" s="24"/>
      <c r="E76" s="26"/>
      <c r="F76" s="24"/>
      <c r="G76" s="24">
        <f t="shared" si="2"/>
        <v>0</v>
      </c>
      <c r="H76" s="25"/>
    </row>
    <row r="77" spans="1:8" s="21" customFormat="1" ht="11.25">
      <c r="A77" s="56" t="s">
        <v>156</v>
      </c>
      <c r="B77" s="57" t="s">
        <v>157</v>
      </c>
      <c r="C77" s="30"/>
      <c r="D77" s="49"/>
      <c r="E77" s="28"/>
      <c r="F77" s="24"/>
      <c r="G77" s="24">
        <f t="shared" si="2"/>
        <v>0</v>
      </c>
      <c r="H77" s="25">
        <f>SUM(G78:G85)</f>
        <v>3785.5875</v>
      </c>
    </row>
    <row r="78" spans="1:8" s="21" customFormat="1" ht="11.25">
      <c r="A78" s="58" t="s">
        <v>158</v>
      </c>
      <c r="B78" s="55" t="s">
        <v>159</v>
      </c>
      <c r="C78" s="37" t="s">
        <v>160</v>
      </c>
      <c r="D78" s="51">
        <v>2</v>
      </c>
      <c r="E78" s="53" t="s">
        <v>88</v>
      </c>
      <c r="F78" s="33">
        <v>112.5</v>
      </c>
      <c r="G78" s="24">
        <f t="shared" si="2"/>
        <v>281.25</v>
      </c>
      <c r="H78" s="25"/>
    </row>
    <row r="79" spans="1:8" s="21" customFormat="1" ht="11.25">
      <c r="A79" s="58" t="s">
        <v>161</v>
      </c>
      <c r="B79" s="55" t="s">
        <v>162</v>
      </c>
      <c r="C79" s="37" t="s">
        <v>163</v>
      </c>
      <c r="D79" s="51">
        <v>1</v>
      </c>
      <c r="E79" s="53" t="s">
        <v>88</v>
      </c>
      <c r="F79" s="33">
        <v>115.2</v>
      </c>
      <c r="G79" s="24">
        <f t="shared" si="2"/>
        <v>144</v>
      </c>
      <c r="H79" s="25"/>
    </row>
    <row r="80" spans="1:8" s="21" customFormat="1" ht="11.25">
      <c r="A80" s="58" t="s">
        <v>164</v>
      </c>
      <c r="B80" s="55" t="s">
        <v>165</v>
      </c>
      <c r="C80" s="37" t="s">
        <v>166</v>
      </c>
      <c r="D80" s="33">
        <v>37</v>
      </c>
      <c r="E80" s="53" t="s">
        <v>25</v>
      </c>
      <c r="F80" s="33">
        <v>39.28</v>
      </c>
      <c r="G80" s="24">
        <f t="shared" si="2"/>
        <v>1816.7000000000003</v>
      </c>
      <c r="H80" s="25"/>
    </row>
    <row r="81" spans="1:8" s="21" customFormat="1" ht="11.25">
      <c r="A81" s="58" t="s">
        <v>167</v>
      </c>
      <c r="B81" s="55" t="s">
        <v>168</v>
      </c>
      <c r="C81" s="37" t="s">
        <v>169</v>
      </c>
      <c r="D81" s="33">
        <v>4</v>
      </c>
      <c r="E81" s="53" t="s">
        <v>25</v>
      </c>
      <c r="F81" s="33">
        <v>26.92</v>
      </c>
      <c r="G81" s="24">
        <f t="shared" si="2"/>
        <v>134.60000000000002</v>
      </c>
      <c r="H81" s="25"/>
    </row>
    <row r="82" spans="1:8" s="21" customFormat="1" ht="11.25">
      <c r="A82" s="58" t="s">
        <v>170</v>
      </c>
      <c r="B82" s="55" t="s">
        <v>171</v>
      </c>
      <c r="C82" s="37" t="s">
        <v>172</v>
      </c>
      <c r="D82" s="33">
        <v>7</v>
      </c>
      <c r="E82" s="53" t="s">
        <v>25</v>
      </c>
      <c r="F82" s="33">
        <v>19.98</v>
      </c>
      <c r="G82" s="24">
        <f t="shared" si="2"/>
        <v>174.82500000000002</v>
      </c>
      <c r="H82" s="25"/>
    </row>
    <row r="83" spans="1:8" s="21" customFormat="1" ht="11.25">
      <c r="A83" s="58" t="s">
        <v>173</v>
      </c>
      <c r="B83" s="55" t="s">
        <v>174</v>
      </c>
      <c r="C83" s="37">
        <v>40777</v>
      </c>
      <c r="D83" s="33">
        <v>2</v>
      </c>
      <c r="E83" s="53" t="s">
        <v>88</v>
      </c>
      <c r="F83" s="33">
        <v>31.02</v>
      </c>
      <c r="G83" s="24">
        <f t="shared" si="2"/>
        <v>77.55</v>
      </c>
      <c r="H83" s="25"/>
    </row>
    <row r="84" spans="1:8" s="21" customFormat="1" ht="11.25">
      <c r="A84" s="58" t="s">
        <v>175</v>
      </c>
      <c r="B84" s="55" t="s">
        <v>176</v>
      </c>
      <c r="C84" s="37" t="s">
        <v>177</v>
      </c>
      <c r="D84" s="51">
        <v>50</v>
      </c>
      <c r="E84" s="53" t="s">
        <v>25</v>
      </c>
      <c r="F84" s="33">
        <v>13.85</v>
      </c>
      <c r="G84" s="24">
        <f t="shared" si="2"/>
        <v>865.625</v>
      </c>
      <c r="H84" s="25"/>
    </row>
    <row r="85" spans="1:8" s="21" customFormat="1" ht="11.25">
      <c r="A85" s="58" t="s">
        <v>178</v>
      </c>
      <c r="B85" s="55" t="s">
        <v>179</v>
      </c>
      <c r="C85" s="37" t="s">
        <v>180</v>
      </c>
      <c r="D85" s="51">
        <v>3</v>
      </c>
      <c r="E85" s="53" t="s">
        <v>88</v>
      </c>
      <c r="F85" s="33">
        <v>77.61</v>
      </c>
      <c r="G85" s="24">
        <f t="shared" si="2"/>
        <v>291.03749999999997</v>
      </c>
      <c r="H85" s="25"/>
    </row>
    <row r="86" spans="1:8" s="21" customFormat="1" ht="11.25">
      <c r="A86" s="42"/>
      <c r="B86" s="39"/>
      <c r="C86" s="40"/>
      <c r="D86" s="41"/>
      <c r="E86" s="42"/>
      <c r="F86" s="41"/>
      <c r="G86" s="24">
        <f t="shared" si="2"/>
        <v>0</v>
      </c>
      <c r="H86" s="25"/>
    </row>
    <row r="87" spans="1:8" s="21" customFormat="1" ht="11.25">
      <c r="A87" s="59" t="s">
        <v>181</v>
      </c>
      <c r="B87" s="60" t="s">
        <v>182</v>
      </c>
      <c r="C87" s="37"/>
      <c r="D87" s="61"/>
      <c r="E87" s="62"/>
      <c r="F87" s="33"/>
      <c r="G87" s="24">
        <f t="shared" si="2"/>
        <v>0</v>
      </c>
      <c r="H87" s="25">
        <f>SUM(G88:G103)</f>
        <v>15889.45</v>
      </c>
    </row>
    <row r="88" spans="1:8" s="21" customFormat="1" ht="11.25">
      <c r="A88" s="58" t="s">
        <v>183</v>
      </c>
      <c r="B88" s="55" t="s">
        <v>184</v>
      </c>
      <c r="C88" s="37" t="s">
        <v>160</v>
      </c>
      <c r="D88" s="51">
        <v>1</v>
      </c>
      <c r="E88" s="53" t="s">
        <v>88</v>
      </c>
      <c r="F88" s="33">
        <v>112.5</v>
      </c>
      <c r="G88" s="24">
        <f t="shared" si="2"/>
        <v>140.625</v>
      </c>
      <c r="H88" s="25"/>
    </row>
    <row r="89" spans="1:8" s="21" customFormat="1" ht="11.25">
      <c r="A89" s="58" t="s">
        <v>185</v>
      </c>
      <c r="B89" s="50" t="s">
        <v>186</v>
      </c>
      <c r="C89" s="37"/>
      <c r="D89" s="63">
        <v>45</v>
      </c>
      <c r="E89" s="58" t="s">
        <v>187</v>
      </c>
      <c r="F89" s="33">
        <v>11</v>
      </c>
      <c r="G89" s="24">
        <f t="shared" si="2"/>
        <v>618.75</v>
      </c>
      <c r="H89" s="25"/>
    </row>
    <row r="90" spans="1:9" s="65" customFormat="1" ht="11.25">
      <c r="A90" s="58" t="s">
        <v>188</v>
      </c>
      <c r="B90" s="50" t="s">
        <v>189</v>
      </c>
      <c r="C90" s="37" t="s">
        <v>190</v>
      </c>
      <c r="D90" s="63">
        <v>266</v>
      </c>
      <c r="E90" s="58" t="s">
        <v>187</v>
      </c>
      <c r="F90" s="33">
        <v>3.57</v>
      </c>
      <c r="G90" s="24">
        <f t="shared" si="2"/>
        <v>1187.025</v>
      </c>
      <c r="H90" s="25"/>
      <c r="I90" s="64"/>
    </row>
    <row r="91" spans="1:9" s="65" customFormat="1" ht="11.25">
      <c r="A91" s="58" t="s">
        <v>191</v>
      </c>
      <c r="B91" s="50" t="s">
        <v>192</v>
      </c>
      <c r="C91" s="37" t="s">
        <v>193</v>
      </c>
      <c r="D91" s="63">
        <v>727</v>
      </c>
      <c r="E91" s="58" t="s">
        <v>187</v>
      </c>
      <c r="F91" s="33">
        <v>2.43</v>
      </c>
      <c r="G91" s="24">
        <f t="shared" si="2"/>
        <v>2208.2625000000003</v>
      </c>
      <c r="H91" s="25"/>
      <c r="I91" s="64"/>
    </row>
    <row r="92" spans="1:9" s="65" customFormat="1" ht="11.25">
      <c r="A92" s="58" t="s">
        <v>194</v>
      </c>
      <c r="B92" s="50" t="s">
        <v>195</v>
      </c>
      <c r="C92" s="37" t="s">
        <v>196</v>
      </c>
      <c r="D92" s="63">
        <v>1</v>
      </c>
      <c r="E92" s="53" t="s">
        <v>88</v>
      </c>
      <c r="F92" s="33">
        <v>258.86</v>
      </c>
      <c r="G92" s="24">
        <f t="shared" si="2"/>
        <v>323.57500000000005</v>
      </c>
      <c r="H92" s="25"/>
      <c r="I92" s="64"/>
    </row>
    <row r="93" spans="1:9" s="65" customFormat="1" ht="12" customHeight="1">
      <c r="A93" s="58" t="s">
        <v>197</v>
      </c>
      <c r="B93" s="50" t="s">
        <v>198</v>
      </c>
      <c r="C93" s="37" t="s">
        <v>199</v>
      </c>
      <c r="D93" s="63">
        <v>11</v>
      </c>
      <c r="E93" s="53" t="s">
        <v>88</v>
      </c>
      <c r="F93" s="33">
        <v>10.31</v>
      </c>
      <c r="G93" s="24">
        <f t="shared" si="2"/>
        <v>141.76250000000002</v>
      </c>
      <c r="H93" s="25"/>
      <c r="I93" s="64"/>
    </row>
    <row r="94" spans="1:9" s="65" customFormat="1" ht="11.25">
      <c r="A94" s="58" t="s">
        <v>200</v>
      </c>
      <c r="B94" s="50" t="s">
        <v>201</v>
      </c>
      <c r="C94" s="37" t="s">
        <v>202</v>
      </c>
      <c r="D94" s="63">
        <v>2</v>
      </c>
      <c r="E94" s="53" t="s">
        <v>88</v>
      </c>
      <c r="F94" s="33">
        <v>91.3</v>
      </c>
      <c r="G94" s="24">
        <f t="shared" si="2"/>
        <v>228.25</v>
      </c>
      <c r="H94" s="25"/>
      <c r="I94" s="64"/>
    </row>
    <row r="95" spans="1:9" s="65" customFormat="1" ht="11.25">
      <c r="A95" s="58" t="s">
        <v>203</v>
      </c>
      <c r="B95" s="50" t="s">
        <v>204</v>
      </c>
      <c r="C95" s="37">
        <v>72934</v>
      </c>
      <c r="D95" s="63">
        <v>255</v>
      </c>
      <c r="E95" s="58" t="s">
        <v>187</v>
      </c>
      <c r="F95" s="33">
        <v>4.17</v>
      </c>
      <c r="G95" s="24">
        <f t="shared" si="2"/>
        <v>1329.1875</v>
      </c>
      <c r="H95" s="25"/>
      <c r="I95" s="64"/>
    </row>
    <row r="96" spans="1:9" s="65" customFormat="1" ht="11.25">
      <c r="A96" s="58" t="s">
        <v>205</v>
      </c>
      <c r="B96" s="50" t="s">
        <v>206</v>
      </c>
      <c r="C96" s="37">
        <v>72934</v>
      </c>
      <c r="D96" s="63">
        <v>45</v>
      </c>
      <c r="E96" s="58" t="s">
        <v>187</v>
      </c>
      <c r="F96" s="33">
        <v>4.17</v>
      </c>
      <c r="G96" s="24">
        <f t="shared" si="2"/>
        <v>234.5625</v>
      </c>
      <c r="H96" s="25"/>
      <c r="I96" s="64"/>
    </row>
    <row r="97" spans="1:9" s="65" customFormat="1" ht="11.25">
      <c r="A97" s="58" t="s">
        <v>207</v>
      </c>
      <c r="B97" s="50" t="s">
        <v>208</v>
      </c>
      <c r="C97" s="37">
        <v>55865</v>
      </c>
      <c r="D97" s="63">
        <v>43</v>
      </c>
      <c r="E97" s="66" t="s">
        <v>187</v>
      </c>
      <c r="F97" s="33">
        <v>17.22</v>
      </c>
      <c r="G97" s="24">
        <f t="shared" si="2"/>
        <v>925.5749999999999</v>
      </c>
      <c r="H97" s="35"/>
      <c r="I97" s="64"/>
    </row>
    <row r="98" spans="1:9" s="65" customFormat="1" ht="11.25">
      <c r="A98" s="67" t="s">
        <v>209</v>
      </c>
      <c r="B98" s="50" t="s">
        <v>210</v>
      </c>
      <c r="C98" s="37" t="s">
        <v>211</v>
      </c>
      <c r="D98" s="63">
        <v>10</v>
      </c>
      <c r="E98" s="53" t="s">
        <v>88</v>
      </c>
      <c r="F98" s="33">
        <v>59.5</v>
      </c>
      <c r="G98" s="24">
        <f t="shared" si="2"/>
        <v>743.75</v>
      </c>
      <c r="H98" s="25"/>
      <c r="I98" s="64"/>
    </row>
    <row r="99" spans="1:9" s="65" customFormat="1" ht="11.25">
      <c r="A99" s="67" t="s">
        <v>212</v>
      </c>
      <c r="B99" s="50" t="s">
        <v>213</v>
      </c>
      <c r="C99" s="37" t="s">
        <v>214</v>
      </c>
      <c r="D99" s="63">
        <v>2</v>
      </c>
      <c r="E99" s="53" t="s">
        <v>88</v>
      </c>
      <c r="F99" s="33">
        <v>88</v>
      </c>
      <c r="G99" s="24">
        <f t="shared" si="2"/>
        <v>220</v>
      </c>
      <c r="H99" s="25"/>
      <c r="I99" s="64"/>
    </row>
    <row r="100" spans="1:9" s="65" customFormat="1" ht="11.25">
      <c r="A100" s="58" t="s">
        <v>215</v>
      </c>
      <c r="B100" s="50" t="s">
        <v>216</v>
      </c>
      <c r="C100" s="37" t="s">
        <v>214</v>
      </c>
      <c r="D100" s="63">
        <v>1</v>
      </c>
      <c r="E100" s="53" t="s">
        <v>88</v>
      </c>
      <c r="F100" s="33">
        <v>88</v>
      </c>
      <c r="G100" s="24">
        <f t="shared" si="2"/>
        <v>110</v>
      </c>
      <c r="H100" s="25"/>
      <c r="I100" s="64"/>
    </row>
    <row r="101" spans="1:9" s="65" customFormat="1" ht="11.25" customHeight="1">
      <c r="A101" s="58" t="s">
        <v>217</v>
      </c>
      <c r="B101" s="50" t="s">
        <v>218</v>
      </c>
      <c r="C101" s="37" t="s">
        <v>219</v>
      </c>
      <c r="D101" s="63">
        <v>44</v>
      </c>
      <c r="E101" s="53" t="s">
        <v>88</v>
      </c>
      <c r="F101" s="33">
        <v>75</v>
      </c>
      <c r="G101" s="24">
        <f t="shared" si="2"/>
        <v>4125</v>
      </c>
      <c r="H101" s="25"/>
      <c r="I101" s="64"/>
    </row>
    <row r="102" spans="1:9" s="65" customFormat="1" ht="11.25" customHeight="1">
      <c r="A102" s="58" t="s">
        <v>220</v>
      </c>
      <c r="B102" s="50" t="s">
        <v>221</v>
      </c>
      <c r="C102" s="37" t="s">
        <v>219</v>
      </c>
      <c r="D102" s="63">
        <v>7</v>
      </c>
      <c r="E102" s="53" t="s">
        <v>88</v>
      </c>
      <c r="F102" s="33">
        <v>80</v>
      </c>
      <c r="G102" s="24">
        <f t="shared" si="2"/>
        <v>700</v>
      </c>
      <c r="H102" s="25"/>
      <c r="I102" s="64"/>
    </row>
    <row r="103" spans="1:9" s="65" customFormat="1" ht="11.25" customHeight="1">
      <c r="A103" s="58" t="s">
        <v>222</v>
      </c>
      <c r="B103" s="50" t="s">
        <v>223</v>
      </c>
      <c r="C103" s="37" t="s">
        <v>224</v>
      </c>
      <c r="D103" s="63">
        <v>25</v>
      </c>
      <c r="E103" s="53" t="s">
        <v>88</v>
      </c>
      <c r="F103" s="33">
        <v>84.9</v>
      </c>
      <c r="G103" s="24">
        <f t="shared" si="2"/>
        <v>2653.125</v>
      </c>
      <c r="H103" s="25"/>
      <c r="I103" s="64"/>
    </row>
    <row r="104" spans="1:8" s="65" customFormat="1" ht="11.25" customHeight="1">
      <c r="A104" s="58"/>
      <c r="B104" s="50"/>
      <c r="C104" s="37"/>
      <c r="D104" s="63"/>
      <c r="E104" s="53"/>
      <c r="F104" s="33"/>
      <c r="G104" s="24">
        <f t="shared" si="2"/>
        <v>0</v>
      </c>
      <c r="H104" s="25"/>
    </row>
    <row r="105" spans="1:8" s="65" customFormat="1" ht="11.25" customHeight="1">
      <c r="A105" s="58"/>
      <c r="B105" s="50"/>
      <c r="C105" s="37"/>
      <c r="D105" s="63"/>
      <c r="E105" s="53"/>
      <c r="F105" s="33"/>
      <c r="G105" s="24">
        <f aca="true" t="shared" si="3" ref="G105:G130">F105*D105*1.25</f>
        <v>0</v>
      </c>
      <c r="H105" s="25"/>
    </row>
    <row r="106" spans="1:8" s="21" customFormat="1" ht="11.25">
      <c r="A106" s="59" t="s">
        <v>225</v>
      </c>
      <c r="B106" s="60" t="s">
        <v>226</v>
      </c>
      <c r="C106" s="37"/>
      <c r="D106" s="61"/>
      <c r="E106" s="62"/>
      <c r="F106" s="33"/>
      <c r="G106" s="24">
        <f t="shared" si="3"/>
        <v>0</v>
      </c>
      <c r="H106" s="25">
        <f>SUM(G107:G113)</f>
        <v>3188.8</v>
      </c>
    </row>
    <row r="107" spans="1:9" s="65" customFormat="1" ht="11.25" customHeight="1">
      <c r="A107" s="58" t="s">
        <v>227</v>
      </c>
      <c r="B107" s="55" t="s">
        <v>184</v>
      </c>
      <c r="C107" s="37" t="s">
        <v>160</v>
      </c>
      <c r="D107" s="51">
        <v>1</v>
      </c>
      <c r="E107" s="53" t="s">
        <v>88</v>
      </c>
      <c r="F107" s="33">
        <v>112.5</v>
      </c>
      <c r="G107" s="24">
        <f t="shared" si="3"/>
        <v>140.625</v>
      </c>
      <c r="H107" s="25"/>
      <c r="I107" s="64"/>
    </row>
    <row r="108" spans="1:9" s="65" customFormat="1" ht="11.25" customHeight="1">
      <c r="A108" s="58" t="s">
        <v>228</v>
      </c>
      <c r="B108" s="50" t="s">
        <v>229</v>
      </c>
      <c r="C108" s="37">
        <v>72934</v>
      </c>
      <c r="D108" s="63">
        <v>64</v>
      </c>
      <c r="E108" s="58" t="s">
        <v>187</v>
      </c>
      <c r="F108" s="33">
        <v>4.17</v>
      </c>
      <c r="G108" s="24">
        <f t="shared" si="3"/>
        <v>333.6</v>
      </c>
      <c r="H108" s="25"/>
      <c r="I108" s="64"/>
    </row>
    <row r="109" spans="1:9" s="65" customFormat="1" ht="11.25" customHeight="1">
      <c r="A109" s="58" t="s">
        <v>230</v>
      </c>
      <c r="B109" s="50" t="s">
        <v>231</v>
      </c>
      <c r="C109" s="37">
        <v>72934</v>
      </c>
      <c r="D109" s="63">
        <v>28</v>
      </c>
      <c r="E109" s="58" t="s">
        <v>187</v>
      </c>
      <c r="F109" s="33">
        <v>4.17</v>
      </c>
      <c r="G109" s="24">
        <f t="shared" si="3"/>
        <v>145.95</v>
      </c>
      <c r="H109" s="25"/>
      <c r="I109" s="64"/>
    </row>
    <row r="110" spans="1:9" s="65" customFormat="1" ht="11.25" customHeight="1">
      <c r="A110" s="67" t="s">
        <v>232</v>
      </c>
      <c r="B110" s="50" t="s">
        <v>208</v>
      </c>
      <c r="C110" s="37">
        <v>55865</v>
      </c>
      <c r="D110" s="63">
        <v>45</v>
      </c>
      <c r="E110" s="66" t="s">
        <v>187</v>
      </c>
      <c r="F110" s="33">
        <v>17.22</v>
      </c>
      <c r="G110" s="24">
        <f t="shared" si="3"/>
        <v>968.625</v>
      </c>
      <c r="H110" s="25"/>
      <c r="I110" s="64"/>
    </row>
    <row r="111" spans="1:8" s="65" customFormat="1" ht="11.25" customHeight="1">
      <c r="A111" s="67" t="s">
        <v>233</v>
      </c>
      <c r="B111" s="50" t="s">
        <v>234</v>
      </c>
      <c r="C111" s="37">
        <v>72934</v>
      </c>
      <c r="D111" s="63">
        <v>1</v>
      </c>
      <c r="E111" s="58" t="s">
        <v>88</v>
      </c>
      <c r="F111" s="33">
        <v>110</v>
      </c>
      <c r="G111" s="24">
        <f t="shared" si="3"/>
        <v>137.5</v>
      </c>
      <c r="H111" s="25"/>
    </row>
    <row r="112" spans="1:8" s="65" customFormat="1" ht="11.25" customHeight="1">
      <c r="A112" s="67" t="s">
        <v>235</v>
      </c>
      <c r="B112" s="50" t="s">
        <v>236</v>
      </c>
      <c r="C112" s="37"/>
      <c r="D112" s="63">
        <v>6</v>
      </c>
      <c r="E112" s="53" t="s">
        <v>88</v>
      </c>
      <c r="F112" s="33">
        <v>70</v>
      </c>
      <c r="G112" s="24">
        <f t="shared" si="3"/>
        <v>525</v>
      </c>
      <c r="H112" s="25"/>
    </row>
    <row r="113" spans="1:8" s="65" customFormat="1" ht="11.25" customHeight="1">
      <c r="A113" s="67" t="s">
        <v>237</v>
      </c>
      <c r="B113" s="50" t="s">
        <v>238</v>
      </c>
      <c r="C113" s="37"/>
      <c r="D113" s="63">
        <v>10</v>
      </c>
      <c r="E113" s="53" t="s">
        <v>88</v>
      </c>
      <c r="F113" s="33">
        <v>75</v>
      </c>
      <c r="G113" s="24">
        <f t="shared" si="3"/>
        <v>937.5</v>
      </c>
      <c r="H113" s="25"/>
    </row>
    <row r="114" spans="1:8" s="65" customFormat="1" ht="11.25" customHeight="1">
      <c r="A114" s="67"/>
      <c r="B114" s="50"/>
      <c r="C114" s="37"/>
      <c r="D114" s="63"/>
      <c r="E114" s="53"/>
      <c r="F114" s="33"/>
      <c r="G114" s="24">
        <f t="shared" si="3"/>
        <v>0</v>
      </c>
      <c r="H114" s="25"/>
    </row>
    <row r="115" spans="1:8" s="65" customFormat="1" ht="11.25" customHeight="1">
      <c r="A115" s="67"/>
      <c r="B115" s="50"/>
      <c r="C115" s="37"/>
      <c r="D115" s="63"/>
      <c r="E115" s="53"/>
      <c r="F115" s="33"/>
      <c r="G115" s="24">
        <f t="shared" si="3"/>
        <v>0</v>
      </c>
      <c r="H115" s="25"/>
    </row>
    <row r="116" spans="1:8" s="65" customFormat="1" ht="11.25" customHeight="1">
      <c r="A116" s="59">
        <v>15</v>
      </c>
      <c r="B116" s="68" t="s">
        <v>239</v>
      </c>
      <c r="C116" s="37"/>
      <c r="D116" s="69"/>
      <c r="E116" s="53"/>
      <c r="F116" s="33"/>
      <c r="G116" s="24">
        <f t="shared" si="3"/>
        <v>0</v>
      </c>
      <c r="H116" s="25">
        <f>SUM(G117:G126)</f>
        <v>3322.7749999999996</v>
      </c>
    </row>
    <row r="117" spans="1:8" s="65" customFormat="1" ht="11.25" customHeight="1">
      <c r="A117" s="58" t="s">
        <v>240</v>
      </c>
      <c r="B117" s="50" t="s">
        <v>186</v>
      </c>
      <c r="C117" s="28"/>
      <c r="D117" s="70" t="s">
        <v>241</v>
      </c>
      <c r="E117" s="26" t="s">
        <v>242</v>
      </c>
      <c r="F117" s="24">
        <v>11</v>
      </c>
      <c r="G117" s="24">
        <f t="shared" si="3"/>
        <v>618.75</v>
      </c>
      <c r="H117" s="24"/>
    </row>
    <row r="118" spans="1:8" s="65" customFormat="1" ht="11.25" customHeight="1">
      <c r="A118" s="58" t="s">
        <v>243</v>
      </c>
      <c r="B118" s="50" t="s">
        <v>189</v>
      </c>
      <c r="C118" s="28">
        <f>C59</f>
        <v>0</v>
      </c>
      <c r="D118" s="70" t="s">
        <v>244</v>
      </c>
      <c r="E118" s="26" t="s">
        <v>242</v>
      </c>
      <c r="F118" s="24">
        <v>3.57</v>
      </c>
      <c r="G118" s="24">
        <f t="shared" si="3"/>
        <v>803.25</v>
      </c>
      <c r="H118" s="24"/>
    </row>
    <row r="119" spans="1:8" s="65" customFormat="1" ht="11.25" customHeight="1">
      <c r="A119" s="58" t="s">
        <v>245</v>
      </c>
      <c r="B119" s="71" t="s">
        <v>246</v>
      </c>
      <c r="C119" s="28"/>
      <c r="D119" s="70" t="s">
        <v>247</v>
      </c>
      <c r="E119" s="26" t="s">
        <v>88</v>
      </c>
      <c r="F119" s="24">
        <v>132.71</v>
      </c>
      <c r="G119" s="24">
        <f t="shared" si="3"/>
        <v>165.88750000000002</v>
      </c>
      <c r="H119" s="24"/>
    </row>
    <row r="120" spans="1:8" s="65" customFormat="1" ht="11.25" customHeight="1">
      <c r="A120" s="58" t="s">
        <v>248</v>
      </c>
      <c r="B120" s="50" t="s">
        <v>249</v>
      </c>
      <c r="C120" s="28">
        <v>2674</v>
      </c>
      <c r="D120" s="70" t="s">
        <v>250</v>
      </c>
      <c r="E120" s="26" t="s">
        <v>242</v>
      </c>
      <c r="F120" s="24">
        <v>3.65</v>
      </c>
      <c r="G120" s="24">
        <f t="shared" si="3"/>
        <v>273.75</v>
      </c>
      <c r="H120" s="24"/>
    </row>
    <row r="121" spans="1:8" s="65" customFormat="1" ht="11.25" customHeight="1">
      <c r="A121" s="58" t="s">
        <v>251</v>
      </c>
      <c r="B121" s="50" t="s">
        <v>218</v>
      </c>
      <c r="C121" s="37" t="s">
        <v>219</v>
      </c>
      <c r="D121" s="70" t="s">
        <v>252</v>
      </c>
      <c r="E121" s="26" t="s">
        <v>88</v>
      </c>
      <c r="F121" s="24">
        <v>75</v>
      </c>
      <c r="G121" s="24">
        <f t="shared" si="3"/>
        <v>562.5</v>
      </c>
      <c r="H121" s="24"/>
    </row>
    <row r="122" spans="1:8" s="65" customFormat="1" ht="11.25" customHeight="1">
      <c r="A122" s="58" t="s">
        <v>253</v>
      </c>
      <c r="B122" s="50" t="s">
        <v>201</v>
      </c>
      <c r="C122" s="37" t="s">
        <v>254</v>
      </c>
      <c r="D122" s="70" t="s">
        <v>247</v>
      </c>
      <c r="E122" s="26" t="s">
        <v>88</v>
      </c>
      <c r="F122" s="24">
        <v>56.5</v>
      </c>
      <c r="G122" s="24">
        <f t="shared" si="3"/>
        <v>70.625</v>
      </c>
      <c r="H122" s="24"/>
    </row>
    <row r="123" spans="1:8" s="65" customFormat="1" ht="11.25" customHeight="1">
      <c r="A123" s="58" t="s">
        <v>255</v>
      </c>
      <c r="B123" s="50" t="s">
        <v>198</v>
      </c>
      <c r="C123" s="37" t="s">
        <v>199</v>
      </c>
      <c r="D123" s="70" t="s">
        <v>256</v>
      </c>
      <c r="E123" s="26" t="s">
        <v>88</v>
      </c>
      <c r="F123" s="24">
        <v>9</v>
      </c>
      <c r="G123" s="24">
        <f t="shared" si="3"/>
        <v>45</v>
      </c>
      <c r="H123" s="24"/>
    </row>
    <row r="124" spans="1:8" s="65" customFormat="1" ht="11.25" customHeight="1">
      <c r="A124" s="58" t="s">
        <v>257</v>
      </c>
      <c r="B124" s="27" t="s">
        <v>258</v>
      </c>
      <c r="C124" s="28"/>
      <c r="D124" s="70" t="s">
        <v>247</v>
      </c>
      <c r="E124" s="26" t="s">
        <v>88</v>
      </c>
      <c r="F124" s="24">
        <v>41.41</v>
      </c>
      <c r="G124" s="24">
        <f t="shared" si="3"/>
        <v>51.762499999999996</v>
      </c>
      <c r="H124" s="24"/>
    </row>
    <row r="125" spans="1:8" s="65" customFormat="1" ht="11.25" customHeight="1">
      <c r="A125" s="58" t="s">
        <v>259</v>
      </c>
      <c r="B125" s="55" t="s">
        <v>184</v>
      </c>
      <c r="C125" s="37" t="s">
        <v>160</v>
      </c>
      <c r="D125" s="70" t="s">
        <v>247</v>
      </c>
      <c r="E125" s="26" t="s">
        <v>88</v>
      </c>
      <c r="F125" s="24">
        <v>95</v>
      </c>
      <c r="G125" s="24">
        <f t="shared" si="3"/>
        <v>118.75</v>
      </c>
      <c r="H125" s="24"/>
    </row>
    <row r="126" spans="1:8" s="65" customFormat="1" ht="11.25" customHeight="1">
      <c r="A126" s="58" t="s">
        <v>260</v>
      </c>
      <c r="B126" s="50" t="s">
        <v>236</v>
      </c>
      <c r="C126" s="72"/>
      <c r="D126" s="70">
        <v>7</v>
      </c>
      <c r="E126" s="26" t="s">
        <v>88</v>
      </c>
      <c r="F126" s="24">
        <v>70</v>
      </c>
      <c r="G126" s="24">
        <f t="shared" si="3"/>
        <v>612.5</v>
      </c>
      <c r="H126" s="73"/>
    </row>
    <row r="127" spans="1:8" s="65" customFormat="1" ht="11.25" customHeight="1">
      <c r="A127" s="58"/>
      <c r="B127" s="50"/>
      <c r="C127" s="37"/>
      <c r="D127" s="69"/>
      <c r="E127" s="66"/>
      <c r="F127" s="33"/>
      <c r="G127" s="24">
        <f t="shared" si="3"/>
        <v>0</v>
      </c>
      <c r="H127" s="25"/>
    </row>
    <row r="128" spans="1:8" s="65" customFormat="1" ht="11.25">
      <c r="A128" s="59">
        <v>16</v>
      </c>
      <c r="B128" s="68" t="s">
        <v>261</v>
      </c>
      <c r="C128" s="37"/>
      <c r="D128" s="74"/>
      <c r="E128" s="53"/>
      <c r="F128" s="33"/>
      <c r="G128" s="24">
        <f t="shared" si="3"/>
        <v>0</v>
      </c>
      <c r="H128" s="25">
        <f>SUM(G129)</f>
        <v>345.28837500000003</v>
      </c>
    </row>
    <row r="129" spans="1:9" s="65" customFormat="1" ht="11.25">
      <c r="A129" s="58" t="s">
        <v>262</v>
      </c>
      <c r="B129" s="55" t="s">
        <v>263</v>
      </c>
      <c r="C129" s="37">
        <v>9537</v>
      </c>
      <c r="D129" s="75">
        <f>D10</f>
        <v>173.73</v>
      </c>
      <c r="E129" s="53" t="s">
        <v>264</v>
      </c>
      <c r="F129" s="33">
        <v>1.59</v>
      </c>
      <c r="G129" s="24">
        <f t="shared" si="3"/>
        <v>345.28837500000003</v>
      </c>
      <c r="H129" s="25"/>
      <c r="I129" s="64"/>
    </row>
    <row r="130" spans="1:8" s="77" customFormat="1" ht="11.25">
      <c r="A130" s="58"/>
      <c r="B130" s="55"/>
      <c r="C130" s="37"/>
      <c r="D130" s="76"/>
      <c r="E130" s="53"/>
      <c r="F130" s="33"/>
      <c r="G130" s="24">
        <f t="shared" si="3"/>
        <v>0</v>
      </c>
      <c r="H130" s="25"/>
    </row>
    <row r="131" spans="1:8" s="77" customFormat="1" ht="11.25">
      <c r="A131" s="78"/>
      <c r="B131" s="57" t="s">
        <v>265</v>
      </c>
      <c r="C131" s="30"/>
      <c r="D131" s="79"/>
      <c r="E131" s="28"/>
      <c r="F131" s="24"/>
      <c r="G131" s="24"/>
      <c r="H131" s="25">
        <f>SUM(H8:H129)</f>
        <v>248962.947725</v>
      </c>
    </row>
    <row r="132" spans="1:8" s="77" customFormat="1" ht="11.25">
      <c r="A132" s="1"/>
      <c r="B132" s="80"/>
      <c r="C132" s="81"/>
      <c r="D132" s="1"/>
      <c r="E132" s="82"/>
      <c r="F132" s="82"/>
      <c r="G132" s="82"/>
      <c r="H132" s="82"/>
    </row>
    <row r="133" spans="1:8" s="77" customFormat="1" ht="11.25">
      <c r="A133" s="1"/>
      <c r="B133" s="80"/>
      <c r="C133" s="81"/>
      <c r="D133" s="1"/>
      <c r="E133" s="82"/>
      <c r="F133" s="82"/>
      <c r="G133" s="82"/>
      <c r="H133" s="82"/>
    </row>
    <row r="134" spans="1:8" s="77" customFormat="1" ht="11.25">
      <c r="A134" s="1"/>
      <c r="B134" s="80"/>
      <c r="C134" s="81"/>
      <c r="D134" s="1"/>
      <c r="E134" s="82"/>
      <c r="F134" s="82"/>
      <c r="G134" s="82"/>
      <c r="H134" s="82"/>
    </row>
    <row r="135" spans="1:9" s="21" customFormat="1" ht="11.25">
      <c r="A135" s="1"/>
      <c r="B135" s="80"/>
      <c r="C135" s="81"/>
      <c r="D135" s="1"/>
      <c r="E135" s="82"/>
      <c r="F135" s="82"/>
      <c r="G135" s="82"/>
      <c r="H135" s="82"/>
      <c r="I135" s="83"/>
    </row>
    <row r="136" spans="1:9" s="21" customFormat="1" ht="11.25" customHeight="1">
      <c r="A136" s="1"/>
      <c r="B136" s="80" t="s">
        <v>266</v>
      </c>
      <c r="C136" s="81"/>
      <c r="D136" s="1"/>
      <c r="F136" s="82"/>
      <c r="G136" s="87" t="s">
        <v>267</v>
      </c>
      <c r="H136" s="87"/>
      <c r="I136" s="83"/>
    </row>
    <row r="137" spans="1:9" s="21" customFormat="1" ht="11.25" customHeight="1">
      <c r="A137" s="1"/>
      <c r="B137" s="80" t="s">
        <v>268</v>
      </c>
      <c r="C137" s="81"/>
      <c r="D137" s="1"/>
      <c r="E137" s="82"/>
      <c r="F137" s="82"/>
      <c r="G137" s="87" t="s">
        <v>269</v>
      </c>
      <c r="H137" s="87"/>
      <c r="I137" s="83"/>
    </row>
    <row r="138" spans="1:9" s="21" customFormat="1" ht="11.25">
      <c r="A138" s="1"/>
      <c r="B138" s="80"/>
      <c r="C138" s="81"/>
      <c r="D138" s="1"/>
      <c r="E138" s="82"/>
      <c r="F138" s="82"/>
      <c r="G138" s="82"/>
      <c r="H138" s="82"/>
      <c r="I138" s="83"/>
    </row>
    <row r="139" spans="1:9" s="21" customFormat="1" ht="11.25">
      <c r="A139" s="1"/>
      <c r="B139" s="80"/>
      <c r="C139" s="81"/>
      <c r="D139" s="1"/>
      <c r="E139" s="82"/>
      <c r="F139" s="82"/>
      <c r="G139" s="82"/>
      <c r="H139" s="82"/>
      <c r="I139" s="83"/>
    </row>
    <row r="140" spans="1:9" s="21" customFormat="1" ht="11.25">
      <c r="A140" s="1"/>
      <c r="B140" s="80"/>
      <c r="C140" s="81"/>
      <c r="D140" s="1"/>
      <c r="E140" s="82"/>
      <c r="F140" s="82"/>
      <c r="G140" s="82"/>
      <c r="H140" s="82"/>
      <c r="I140" s="83"/>
    </row>
    <row r="141" spans="1:9" s="21" customFormat="1" ht="11.25">
      <c r="A141" s="1"/>
      <c r="B141" s="80"/>
      <c r="C141" s="81"/>
      <c r="D141" s="1"/>
      <c r="E141" s="82"/>
      <c r="F141" s="82"/>
      <c r="G141" s="82"/>
      <c r="H141" s="82"/>
      <c r="I141" s="83"/>
    </row>
    <row r="142" spans="1:9" s="21" customFormat="1" ht="11.25">
      <c r="A142" s="1"/>
      <c r="B142" s="80"/>
      <c r="C142" s="81"/>
      <c r="D142" s="1"/>
      <c r="E142" s="82"/>
      <c r="F142" s="82"/>
      <c r="G142" s="82"/>
      <c r="H142" s="82"/>
      <c r="I142" s="83"/>
    </row>
    <row r="143" spans="1:9" s="21" customFormat="1" ht="12.75">
      <c r="A143" s="1"/>
      <c r="B143"/>
      <c r="C143"/>
      <c r="D143"/>
      <c r="E143"/>
      <c r="F143"/>
      <c r="G143"/>
      <c r="H143"/>
      <c r="I143" s="83"/>
    </row>
    <row r="144" spans="1:9" s="21" customFormat="1" ht="12.75">
      <c r="A144" s="1"/>
      <c r="B144"/>
      <c r="C144"/>
      <c r="D144"/>
      <c r="E144"/>
      <c r="F144"/>
      <c r="G144"/>
      <c r="H144"/>
      <c r="I144" s="83"/>
    </row>
    <row r="145" spans="1:9" s="21" customFormat="1" ht="12.75">
      <c r="A145" s="1"/>
      <c r="B145"/>
      <c r="C145"/>
      <c r="D145"/>
      <c r="E145"/>
      <c r="F145"/>
      <c r="G145"/>
      <c r="H145"/>
      <c r="I145" s="83"/>
    </row>
    <row r="146" spans="1:9" s="21" customFormat="1" ht="11.25">
      <c r="A146" s="1"/>
      <c r="B146" s="80"/>
      <c r="C146" s="81"/>
      <c r="D146" s="1"/>
      <c r="E146" s="1"/>
      <c r="F146" s="82"/>
      <c r="G146" s="82">
        <f aca="true" t="shared" si="4" ref="G146:G177">E146+F146</f>
        <v>0</v>
      </c>
      <c r="H146" s="82"/>
      <c r="I146" s="83"/>
    </row>
    <row r="147" spans="1:9" s="21" customFormat="1" ht="11.25">
      <c r="A147" s="1"/>
      <c r="B147" s="80"/>
      <c r="C147" s="81"/>
      <c r="D147" s="1"/>
      <c r="E147" s="1"/>
      <c r="F147" s="82"/>
      <c r="G147" s="82">
        <f t="shared" si="4"/>
        <v>0</v>
      </c>
      <c r="H147" s="82"/>
      <c r="I147" s="83"/>
    </row>
    <row r="148" spans="1:9" s="21" customFormat="1" ht="11.25">
      <c r="A148" s="1"/>
      <c r="B148" s="80"/>
      <c r="C148" s="81"/>
      <c r="D148" s="1"/>
      <c r="E148" s="1"/>
      <c r="F148" s="82"/>
      <c r="G148" s="82">
        <f t="shared" si="4"/>
        <v>0</v>
      </c>
      <c r="H148" s="82"/>
      <c r="I148" s="83"/>
    </row>
    <row r="149" spans="1:9" s="21" customFormat="1" ht="11.25">
      <c r="A149" s="1"/>
      <c r="B149" s="80"/>
      <c r="C149" s="81"/>
      <c r="D149" s="1"/>
      <c r="E149" s="1"/>
      <c r="F149" s="82"/>
      <c r="G149" s="82">
        <f t="shared" si="4"/>
        <v>0</v>
      </c>
      <c r="H149" s="82"/>
      <c r="I149" s="83"/>
    </row>
    <row r="150" spans="1:9" s="21" customFormat="1" ht="11.25">
      <c r="A150" s="1"/>
      <c r="B150" s="80"/>
      <c r="C150" s="81"/>
      <c r="D150" s="1"/>
      <c r="E150" s="1"/>
      <c r="F150" s="82"/>
      <c r="G150" s="82">
        <f t="shared" si="4"/>
        <v>0</v>
      </c>
      <c r="H150" s="82"/>
      <c r="I150" s="83"/>
    </row>
    <row r="151" spans="1:9" s="21" customFormat="1" ht="11.25">
      <c r="A151" s="1"/>
      <c r="B151" s="80"/>
      <c r="C151" s="81"/>
      <c r="D151" s="1"/>
      <c r="E151" s="1"/>
      <c r="F151" s="82"/>
      <c r="G151" s="82">
        <f t="shared" si="4"/>
        <v>0</v>
      </c>
      <c r="H151" s="82"/>
      <c r="I151" s="83"/>
    </row>
    <row r="152" spans="1:9" s="21" customFormat="1" ht="11.25">
      <c r="A152" s="1"/>
      <c r="B152" s="80"/>
      <c r="C152" s="81"/>
      <c r="D152" s="1"/>
      <c r="E152" s="1"/>
      <c r="F152" s="82"/>
      <c r="G152" s="82">
        <f t="shared" si="4"/>
        <v>0</v>
      </c>
      <c r="H152" s="82"/>
      <c r="I152" s="83"/>
    </row>
    <row r="153" spans="1:9" s="21" customFormat="1" ht="11.25">
      <c r="A153" s="1"/>
      <c r="B153" s="80"/>
      <c r="C153" s="81"/>
      <c r="D153" s="1"/>
      <c r="E153" s="1"/>
      <c r="F153" s="82"/>
      <c r="G153" s="82">
        <f t="shared" si="4"/>
        <v>0</v>
      </c>
      <c r="H153" s="82"/>
      <c r="I153" s="83"/>
    </row>
    <row r="154" spans="1:9" s="21" customFormat="1" ht="11.25">
      <c r="A154" s="1"/>
      <c r="B154" s="80"/>
      <c r="C154" s="81"/>
      <c r="D154" s="1"/>
      <c r="E154" s="1"/>
      <c r="F154" s="82"/>
      <c r="G154" s="82">
        <f t="shared" si="4"/>
        <v>0</v>
      </c>
      <c r="H154" s="82"/>
      <c r="I154" s="83"/>
    </row>
    <row r="155" spans="1:9" s="21" customFormat="1" ht="11.25">
      <c r="A155" s="1"/>
      <c r="B155" s="80"/>
      <c r="C155" s="81"/>
      <c r="D155" s="1"/>
      <c r="E155" s="1"/>
      <c r="F155" s="82"/>
      <c r="G155" s="82">
        <f t="shared" si="4"/>
        <v>0</v>
      </c>
      <c r="H155" s="82"/>
      <c r="I155" s="83"/>
    </row>
    <row r="156" spans="1:9" s="21" customFormat="1" ht="11.25">
      <c r="A156" s="1"/>
      <c r="B156" s="80"/>
      <c r="C156" s="81"/>
      <c r="D156" s="1"/>
      <c r="E156" s="1"/>
      <c r="F156" s="82"/>
      <c r="G156" s="82">
        <f t="shared" si="4"/>
        <v>0</v>
      </c>
      <c r="H156" s="82"/>
      <c r="I156" s="83"/>
    </row>
    <row r="157" spans="1:9" s="21" customFormat="1" ht="11.25">
      <c r="A157" s="1"/>
      <c r="B157" s="80"/>
      <c r="C157" s="81"/>
      <c r="D157" s="1"/>
      <c r="E157" s="1"/>
      <c r="F157" s="82"/>
      <c r="G157" s="82">
        <f t="shared" si="4"/>
        <v>0</v>
      </c>
      <c r="H157" s="82"/>
      <c r="I157" s="83"/>
    </row>
    <row r="158" spans="1:9" s="21" customFormat="1" ht="11.25">
      <c r="A158" s="1"/>
      <c r="B158" s="80"/>
      <c r="C158" s="81"/>
      <c r="D158" s="1"/>
      <c r="E158" s="1"/>
      <c r="F158" s="82"/>
      <c r="G158" s="82">
        <f t="shared" si="4"/>
        <v>0</v>
      </c>
      <c r="H158" s="82"/>
      <c r="I158" s="83"/>
    </row>
    <row r="159" spans="1:9" s="21" customFormat="1" ht="11.25">
      <c r="A159" s="1"/>
      <c r="B159" s="80"/>
      <c r="C159" s="81"/>
      <c r="D159" s="1"/>
      <c r="E159" s="1"/>
      <c r="F159" s="82"/>
      <c r="G159" s="82">
        <f t="shared" si="4"/>
        <v>0</v>
      </c>
      <c r="H159" s="82"/>
      <c r="I159" s="83"/>
    </row>
    <row r="160" spans="1:9" s="21" customFormat="1" ht="11.25">
      <c r="A160" s="1"/>
      <c r="B160" s="80"/>
      <c r="C160" s="81"/>
      <c r="D160" s="1"/>
      <c r="E160" s="1"/>
      <c r="F160" s="82"/>
      <c r="G160" s="82">
        <f t="shared" si="4"/>
        <v>0</v>
      </c>
      <c r="H160" s="82"/>
      <c r="I160" s="83"/>
    </row>
    <row r="161" spans="1:9" s="21" customFormat="1" ht="11.25">
      <c r="A161" s="1"/>
      <c r="B161" s="80"/>
      <c r="C161" s="81"/>
      <c r="D161" s="1"/>
      <c r="E161" s="1"/>
      <c r="F161" s="82"/>
      <c r="G161" s="82">
        <f t="shared" si="4"/>
        <v>0</v>
      </c>
      <c r="H161" s="82"/>
      <c r="I161" s="83"/>
    </row>
    <row r="162" spans="1:9" s="21" customFormat="1" ht="11.25">
      <c r="A162" s="1"/>
      <c r="B162" s="80"/>
      <c r="C162" s="81"/>
      <c r="D162" s="1"/>
      <c r="E162" s="1"/>
      <c r="F162" s="82"/>
      <c r="G162" s="82">
        <f t="shared" si="4"/>
        <v>0</v>
      </c>
      <c r="H162" s="82"/>
      <c r="I162" s="83"/>
    </row>
    <row r="163" spans="1:9" s="21" customFormat="1" ht="11.25">
      <c r="A163" s="1"/>
      <c r="B163" s="80"/>
      <c r="C163" s="81"/>
      <c r="D163" s="1"/>
      <c r="E163" s="1"/>
      <c r="F163" s="82"/>
      <c r="G163" s="82">
        <f t="shared" si="4"/>
        <v>0</v>
      </c>
      <c r="H163" s="82"/>
      <c r="I163" s="83"/>
    </row>
    <row r="164" spans="1:9" s="21" customFormat="1" ht="11.25">
      <c r="A164" s="1"/>
      <c r="B164" s="80"/>
      <c r="C164" s="81"/>
      <c r="D164" s="1"/>
      <c r="E164" s="1"/>
      <c r="F164" s="82"/>
      <c r="G164" s="82">
        <f t="shared" si="4"/>
        <v>0</v>
      </c>
      <c r="H164" s="82"/>
      <c r="I164" s="83"/>
    </row>
    <row r="165" spans="1:9" s="21" customFormat="1" ht="11.25">
      <c r="A165" s="1"/>
      <c r="B165" s="80"/>
      <c r="C165" s="81"/>
      <c r="D165" s="1"/>
      <c r="E165" s="1"/>
      <c r="F165" s="82"/>
      <c r="G165" s="82">
        <f t="shared" si="4"/>
        <v>0</v>
      </c>
      <c r="H165" s="82"/>
      <c r="I165" s="83"/>
    </row>
    <row r="166" spans="1:9" s="21" customFormat="1" ht="11.25">
      <c r="A166" s="1"/>
      <c r="B166" s="80"/>
      <c r="C166" s="81"/>
      <c r="D166" s="1"/>
      <c r="E166" s="1"/>
      <c r="F166" s="82"/>
      <c r="G166" s="82">
        <f t="shared" si="4"/>
        <v>0</v>
      </c>
      <c r="H166" s="82"/>
      <c r="I166" s="83"/>
    </row>
    <row r="167" spans="1:9" s="21" customFormat="1" ht="11.25">
      <c r="A167" s="1"/>
      <c r="B167" s="80"/>
      <c r="C167" s="81"/>
      <c r="D167" s="1"/>
      <c r="E167" s="1"/>
      <c r="F167" s="82"/>
      <c r="G167" s="82">
        <f t="shared" si="4"/>
        <v>0</v>
      </c>
      <c r="H167" s="82"/>
      <c r="I167" s="83"/>
    </row>
    <row r="168" spans="1:9" s="21" customFormat="1" ht="11.25">
      <c r="A168" s="1"/>
      <c r="B168" s="80"/>
      <c r="C168" s="81"/>
      <c r="D168" s="1"/>
      <c r="E168" s="1"/>
      <c r="F168" s="82"/>
      <c r="G168" s="82">
        <f t="shared" si="4"/>
        <v>0</v>
      </c>
      <c r="H168" s="82"/>
      <c r="I168" s="83"/>
    </row>
    <row r="169" spans="1:9" s="21" customFormat="1" ht="11.25">
      <c r="A169" s="1"/>
      <c r="B169" s="80"/>
      <c r="C169" s="81"/>
      <c r="D169" s="1"/>
      <c r="E169" s="1"/>
      <c r="F169" s="82"/>
      <c r="G169" s="82">
        <f t="shared" si="4"/>
        <v>0</v>
      </c>
      <c r="H169" s="82"/>
      <c r="I169" s="83"/>
    </row>
    <row r="170" spans="1:9" s="21" customFormat="1" ht="11.25">
      <c r="A170" s="1"/>
      <c r="B170" s="80"/>
      <c r="C170" s="81"/>
      <c r="D170" s="1"/>
      <c r="E170" s="1"/>
      <c r="F170" s="82"/>
      <c r="G170" s="82">
        <f t="shared" si="4"/>
        <v>0</v>
      </c>
      <c r="H170" s="82"/>
      <c r="I170" s="83"/>
    </row>
    <row r="171" spans="1:9" s="21" customFormat="1" ht="11.25">
      <c r="A171" s="1"/>
      <c r="B171" s="80"/>
      <c r="C171" s="81"/>
      <c r="D171" s="1"/>
      <c r="E171" s="1"/>
      <c r="F171" s="82"/>
      <c r="G171" s="82">
        <f t="shared" si="4"/>
        <v>0</v>
      </c>
      <c r="H171" s="82"/>
      <c r="I171" s="83"/>
    </row>
    <row r="172" spans="1:9" s="21" customFormat="1" ht="11.25">
      <c r="A172" s="1"/>
      <c r="B172" s="80"/>
      <c r="C172" s="81"/>
      <c r="D172" s="1"/>
      <c r="E172" s="1"/>
      <c r="F172" s="82"/>
      <c r="G172" s="82">
        <f t="shared" si="4"/>
        <v>0</v>
      </c>
      <c r="H172" s="82"/>
      <c r="I172" s="83"/>
    </row>
    <row r="173" spans="1:9" s="21" customFormat="1" ht="11.25">
      <c r="A173" s="1"/>
      <c r="B173" s="80"/>
      <c r="C173" s="81"/>
      <c r="D173" s="1"/>
      <c r="E173" s="1"/>
      <c r="F173" s="82"/>
      <c r="G173" s="82">
        <f t="shared" si="4"/>
        <v>0</v>
      </c>
      <c r="H173" s="82"/>
      <c r="I173" s="83"/>
    </row>
    <row r="174" spans="1:9" s="21" customFormat="1" ht="11.25">
      <c r="A174" s="1"/>
      <c r="B174" s="80"/>
      <c r="C174" s="81"/>
      <c r="D174" s="1"/>
      <c r="E174" s="1"/>
      <c r="F174" s="82"/>
      <c r="G174" s="82">
        <f t="shared" si="4"/>
        <v>0</v>
      </c>
      <c r="H174" s="82"/>
      <c r="I174" s="83"/>
    </row>
    <row r="175" spans="1:9" s="21" customFormat="1" ht="11.25">
      <c r="A175" s="1"/>
      <c r="B175" s="80"/>
      <c r="C175" s="81"/>
      <c r="D175" s="1"/>
      <c r="E175" s="1"/>
      <c r="F175" s="82"/>
      <c r="G175" s="82">
        <f t="shared" si="4"/>
        <v>0</v>
      </c>
      <c r="H175" s="82"/>
      <c r="I175" s="83"/>
    </row>
    <row r="176" spans="1:9" s="21" customFormat="1" ht="11.25">
      <c r="A176" s="1"/>
      <c r="B176" s="80"/>
      <c r="C176" s="81"/>
      <c r="D176" s="1"/>
      <c r="E176" s="1"/>
      <c r="F176" s="82"/>
      <c r="G176" s="82">
        <f t="shared" si="4"/>
        <v>0</v>
      </c>
      <c r="H176" s="82"/>
      <c r="I176" s="83"/>
    </row>
    <row r="177" spans="1:9" s="21" customFormat="1" ht="11.25">
      <c r="A177" s="1"/>
      <c r="B177" s="80"/>
      <c r="C177" s="81"/>
      <c r="D177" s="1"/>
      <c r="E177" s="1"/>
      <c r="F177" s="82"/>
      <c r="G177" s="82">
        <f t="shared" si="4"/>
        <v>0</v>
      </c>
      <c r="H177" s="82"/>
      <c r="I177" s="83"/>
    </row>
    <row r="178" spans="1:9" s="21" customFormat="1" ht="11.25">
      <c r="A178" s="1"/>
      <c r="B178" s="80"/>
      <c r="C178" s="81"/>
      <c r="D178" s="1"/>
      <c r="E178" s="1"/>
      <c r="F178" s="82"/>
      <c r="G178" s="82">
        <f aca="true" t="shared" si="5" ref="G178:G195">E178+F178</f>
        <v>0</v>
      </c>
      <c r="H178" s="82"/>
      <c r="I178" s="83"/>
    </row>
    <row r="179" spans="1:9" s="21" customFormat="1" ht="11.25">
      <c r="A179" s="1"/>
      <c r="B179" s="80"/>
      <c r="C179" s="81"/>
      <c r="D179" s="1"/>
      <c r="E179" s="1"/>
      <c r="F179" s="82"/>
      <c r="G179" s="82">
        <f t="shared" si="5"/>
        <v>0</v>
      </c>
      <c r="H179" s="82"/>
      <c r="I179" s="83"/>
    </row>
    <row r="180" spans="1:9" s="21" customFormat="1" ht="11.25">
      <c r="A180" s="1"/>
      <c r="B180" s="80"/>
      <c r="C180" s="81"/>
      <c r="D180" s="1"/>
      <c r="E180" s="1"/>
      <c r="F180" s="82"/>
      <c r="G180" s="82">
        <f t="shared" si="5"/>
        <v>0</v>
      </c>
      <c r="H180" s="82"/>
      <c r="I180" s="83"/>
    </row>
    <row r="181" spans="1:9" s="21" customFormat="1" ht="11.25">
      <c r="A181" s="1"/>
      <c r="B181" s="80"/>
      <c r="C181" s="81"/>
      <c r="D181" s="1"/>
      <c r="E181" s="1"/>
      <c r="F181" s="82"/>
      <c r="G181" s="82">
        <f t="shared" si="5"/>
        <v>0</v>
      </c>
      <c r="H181" s="82"/>
      <c r="I181" s="83"/>
    </row>
    <row r="182" spans="1:9" s="21" customFormat="1" ht="11.25">
      <c r="A182" s="1"/>
      <c r="B182" s="80"/>
      <c r="C182" s="81"/>
      <c r="D182" s="1"/>
      <c r="E182" s="1"/>
      <c r="F182" s="82"/>
      <c r="G182" s="82">
        <f t="shared" si="5"/>
        <v>0</v>
      </c>
      <c r="H182" s="82"/>
      <c r="I182" s="83"/>
    </row>
    <row r="183" spans="1:9" s="21" customFormat="1" ht="11.25">
      <c r="A183" s="1"/>
      <c r="B183" s="80"/>
      <c r="C183" s="81"/>
      <c r="D183" s="1"/>
      <c r="E183" s="1"/>
      <c r="F183" s="82"/>
      <c r="G183" s="82">
        <f t="shared" si="5"/>
        <v>0</v>
      </c>
      <c r="H183" s="82"/>
      <c r="I183" s="83"/>
    </row>
    <row r="184" spans="1:9" s="21" customFormat="1" ht="11.25">
      <c r="A184" s="1"/>
      <c r="B184" s="80"/>
      <c r="C184" s="81"/>
      <c r="D184" s="1"/>
      <c r="E184" s="1"/>
      <c r="F184" s="82"/>
      <c r="G184" s="82">
        <f t="shared" si="5"/>
        <v>0</v>
      </c>
      <c r="H184" s="82"/>
      <c r="I184" s="83"/>
    </row>
    <row r="185" spans="1:9" s="21" customFormat="1" ht="11.25">
      <c r="A185" s="1"/>
      <c r="B185" s="80"/>
      <c r="C185" s="81"/>
      <c r="D185" s="1"/>
      <c r="E185" s="1"/>
      <c r="F185" s="82"/>
      <c r="G185" s="82">
        <f t="shared" si="5"/>
        <v>0</v>
      </c>
      <c r="H185" s="82"/>
      <c r="I185" s="83"/>
    </row>
    <row r="186" spans="1:9" s="21" customFormat="1" ht="11.25">
      <c r="A186" s="1"/>
      <c r="B186" s="80"/>
      <c r="C186" s="81"/>
      <c r="D186" s="1"/>
      <c r="E186" s="1"/>
      <c r="F186" s="82"/>
      <c r="G186" s="82">
        <f t="shared" si="5"/>
        <v>0</v>
      </c>
      <c r="H186" s="82"/>
      <c r="I186" s="83"/>
    </row>
    <row r="187" spans="1:9" s="21" customFormat="1" ht="11.25">
      <c r="A187" s="1"/>
      <c r="B187" s="80"/>
      <c r="C187" s="81"/>
      <c r="D187" s="1"/>
      <c r="E187" s="1"/>
      <c r="F187" s="82"/>
      <c r="G187" s="82">
        <f t="shared" si="5"/>
        <v>0</v>
      </c>
      <c r="H187" s="82"/>
      <c r="I187" s="83"/>
    </row>
    <row r="188" spans="1:9" s="21" customFormat="1" ht="11.25">
      <c r="A188" s="1"/>
      <c r="B188" s="80"/>
      <c r="C188" s="81"/>
      <c r="D188" s="1"/>
      <c r="E188" s="1"/>
      <c r="F188" s="82"/>
      <c r="G188" s="82">
        <f t="shared" si="5"/>
        <v>0</v>
      </c>
      <c r="H188" s="82"/>
      <c r="I188" s="83"/>
    </row>
    <row r="189" spans="1:9" s="21" customFormat="1" ht="11.25">
      <c r="A189" s="1"/>
      <c r="B189" s="80"/>
      <c r="C189" s="81"/>
      <c r="D189" s="1"/>
      <c r="E189" s="1"/>
      <c r="F189" s="82"/>
      <c r="G189" s="82">
        <f t="shared" si="5"/>
        <v>0</v>
      </c>
      <c r="H189" s="82"/>
      <c r="I189" s="83"/>
    </row>
    <row r="190" spans="1:9" s="21" customFormat="1" ht="11.25">
      <c r="A190" s="1"/>
      <c r="B190" s="80"/>
      <c r="C190" s="81"/>
      <c r="D190" s="1"/>
      <c r="E190" s="1"/>
      <c r="F190" s="82"/>
      <c r="G190" s="82">
        <f t="shared" si="5"/>
        <v>0</v>
      </c>
      <c r="H190" s="82"/>
      <c r="I190" s="83"/>
    </row>
    <row r="191" spans="1:9" s="21" customFormat="1" ht="11.25">
      <c r="A191" s="1"/>
      <c r="B191" s="80"/>
      <c r="C191" s="81"/>
      <c r="D191" s="1"/>
      <c r="E191" s="1"/>
      <c r="F191" s="82"/>
      <c r="G191" s="82">
        <f t="shared" si="5"/>
        <v>0</v>
      </c>
      <c r="H191" s="82"/>
      <c r="I191" s="83"/>
    </row>
    <row r="192" spans="1:9" s="21" customFormat="1" ht="11.25">
      <c r="A192" s="1"/>
      <c r="B192" s="80"/>
      <c r="C192" s="81"/>
      <c r="D192" s="1"/>
      <c r="E192" s="1"/>
      <c r="F192" s="82"/>
      <c r="G192" s="82">
        <f t="shared" si="5"/>
        <v>0</v>
      </c>
      <c r="H192" s="82"/>
      <c r="I192" s="83"/>
    </row>
    <row r="193" spans="1:9" s="21" customFormat="1" ht="11.25">
      <c r="A193" s="1"/>
      <c r="B193" s="80"/>
      <c r="C193" s="81"/>
      <c r="D193" s="1"/>
      <c r="E193" s="1"/>
      <c r="F193" s="82"/>
      <c r="G193" s="82">
        <f t="shared" si="5"/>
        <v>0</v>
      </c>
      <c r="H193" s="82"/>
      <c r="I193" s="83"/>
    </row>
    <row r="194" spans="1:9" s="21" customFormat="1" ht="11.25">
      <c r="A194" s="1"/>
      <c r="B194" s="80"/>
      <c r="C194" s="81"/>
      <c r="D194" s="1"/>
      <c r="E194" s="1"/>
      <c r="F194" s="82"/>
      <c r="G194" s="82">
        <f t="shared" si="5"/>
        <v>0</v>
      </c>
      <c r="H194" s="82"/>
      <c r="I194" s="83"/>
    </row>
    <row r="195" spans="1:9" s="21" customFormat="1" ht="11.25">
      <c r="A195" s="1"/>
      <c r="B195" s="80"/>
      <c r="C195" s="81"/>
      <c r="D195" s="1"/>
      <c r="E195" s="1"/>
      <c r="F195" s="82"/>
      <c r="G195" s="82">
        <f t="shared" si="5"/>
        <v>0</v>
      </c>
      <c r="H195" s="82"/>
      <c r="I195" s="83"/>
    </row>
  </sheetData>
  <sheetProtection selectLockedCells="1" selectUnlockedCells="1"/>
  <mergeCells count="14">
    <mergeCell ref="C6:C7"/>
    <mergeCell ref="D6:D7"/>
    <mergeCell ref="E6:E7"/>
    <mergeCell ref="F6:F7"/>
    <mergeCell ref="G6:G7"/>
    <mergeCell ref="H6:H7"/>
    <mergeCell ref="G136:H136"/>
    <mergeCell ref="G137:H137"/>
    <mergeCell ref="A1:I1"/>
    <mergeCell ref="A2:I2"/>
    <mergeCell ref="A3:I3"/>
    <mergeCell ref="A5:H5"/>
    <mergeCell ref="A6:A7"/>
    <mergeCell ref="B6:B7"/>
  </mergeCells>
  <hyperlinks>
    <hyperlink ref="A3" r:id="rId1" display="Data:Agosto/2014"/>
  </hyperlinks>
  <printOptions horizontalCentered="1"/>
  <pageMargins left="0.5118055555555555" right="0.31527777777777777" top="0.35416666666666663" bottom="0.4722222222222222" header="0.19652777777777777" footer="0.5118055555555555"/>
  <pageSetup horizontalDpi="300" verticalDpi="300" orientation="landscape" paperSize="9"/>
  <headerFooter alignWithMargins="0">
    <oddHeader>&amp;R&amp;8&amp;P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 Zanella</dc:creator>
  <cp:keywords/>
  <dc:description/>
  <cp:lastModifiedBy>Iramir Zanella</cp:lastModifiedBy>
  <dcterms:created xsi:type="dcterms:W3CDTF">2014-10-08T14:15:15Z</dcterms:created>
  <dcterms:modified xsi:type="dcterms:W3CDTF">2014-10-08T14:17:29Z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