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90" windowWidth="15180" windowHeight="8070" tabRatio="889" activeTab="0"/>
  </bookViews>
  <sheets>
    <sheet name="QCI (2)" sheetId="1" r:id="rId1"/>
    <sheet name="CronogFF" sheetId="2" r:id="rId2"/>
  </sheets>
  <definedNames>
    <definedName name="_xlnm.Print_Area" localSheetId="1">'CronogFF'!$B$2:$AE$46</definedName>
    <definedName name="_xlnm.Print_Area" localSheetId="0">'QCI (2)'!$B$2:$AB$51</definedName>
    <definedName name="dados_re">#REF!</definedName>
    <definedName name="LINHA">#REF!</definedName>
    <definedName name="_xlnm.Print_Titles" localSheetId="1">'CronogFF'!$B:$G,'CronogFF'!$2:$10</definedName>
    <definedName name="TOTAL">#REF!</definedName>
  </definedNames>
  <calcPr fullCalcOnLoad="1"/>
</workbook>
</file>

<file path=xl/sharedStrings.xml><?xml version="1.0" encoding="utf-8"?>
<sst xmlns="http://schemas.openxmlformats.org/spreadsheetml/2006/main" count="96" uniqueCount="77">
  <si>
    <t>Contrapartida</t>
  </si>
  <si>
    <t>Total</t>
  </si>
  <si>
    <t>%</t>
  </si>
  <si>
    <t>Item</t>
  </si>
  <si>
    <t>(%)</t>
  </si>
  <si>
    <t>Peso</t>
  </si>
  <si>
    <t>R$</t>
  </si>
  <si>
    <t>Financiamento</t>
  </si>
  <si>
    <t>Local/Data</t>
  </si>
  <si>
    <t>QCI - Quadro de Composição do Investimento</t>
  </si>
  <si>
    <t>Proponente/Tomador</t>
  </si>
  <si>
    <t>Município/UF</t>
  </si>
  <si>
    <t>Empreendimento ( nome/apelido)</t>
  </si>
  <si>
    <t>Aprovação  (data)</t>
  </si>
  <si>
    <t>Operação</t>
  </si>
  <si>
    <t>Programa/Modalidade/Ação</t>
  </si>
  <si>
    <t>Repassse</t>
  </si>
  <si>
    <t>Ocultar</t>
  </si>
  <si>
    <t>OCULTAR</t>
  </si>
  <si>
    <t>Limite</t>
  </si>
  <si>
    <t>Discriminação</t>
  </si>
  <si>
    <t>Execução</t>
  </si>
  <si>
    <t>Descição</t>
  </si>
  <si>
    <t>Quant./unid</t>
  </si>
  <si>
    <t>Superior</t>
  </si>
  <si>
    <t>Inferior</t>
  </si>
  <si>
    <t>VERIFIC USO REP</t>
  </si>
  <si>
    <t>SOMENTE CP</t>
  </si>
  <si>
    <t>Próprios       (R$)</t>
  </si>
  <si>
    <t>CONTA PREENCH</t>
  </si>
  <si>
    <t>Outros            (R$)</t>
  </si>
  <si>
    <t>Total %</t>
  </si>
  <si>
    <t xml:space="preserve"> R$</t>
  </si>
  <si>
    <t>EF ou AD</t>
  </si>
  <si>
    <t>OS ou FIN</t>
  </si>
  <si>
    <t>Forma de execução: AD = Administração Direta pelo Tomador</t>
  </si>
  <si>
    <t xml:space="preserve">ou EF se execução e/ou fornecimento a contratar/contrado. </t>
  </si>
  <si>
    <t>Tipo de contrapartida: FIN = Financeira; OS = em Obras e Serviços.</t>
  </si>
  <si>
    <t xml:space="preserve">Valor </t>
  </si>
  <si>
    <t>SIMPLES</t>
  </si>
  <si>
    <t>ACUM</t>
  </si>
  <si>
    <t>Total (%):</t>
  </si>
  <si>
    <t>Total (R$):</t>
  </si>
  <si>
    <t>Prefeitura Municipal</t>
  </si>
  <si>
    <t>EF</t>
  </si>
  <si>
    <t>PREF. DE SÃO JOÃO DO POLÊSINE</t>
  </si>
  <si>
    <t>SÃO JOÃO DO POLÊSINE/RS</t>
  </si>
  <si>
    <t>Valserina Maria Bulegon Gassen</t>
  </si>
  <si>
    <t>Prefeita Municipal</t>
  </si>
  <si>
    <t>São João do Polêsine, 06 de outubro de 2014</t>
  </si>
  <si>
    <t>CRONOGRAMA FÍSICO-FINANCEIRO</t>
  </si>
  <si>
    <t>Parcela 1</t>
  </si>
  <si>
    <t>Parcela 2</t>
  </si>
  <si>
    <t>Parcela 3</t>
  </si>
  <si>
    <t>Parcela 4</t>
  </si>
  <si>
    <t>Parcela 5</t>
  </si>
  <si>
    <t>Parcela 6</t>
  </si>
  <si>
    <t>_______________________________________________</t>
  </si>
  <si>
    <t>Paulo Pio Soldera</t>
  </si>
  <si>
    <t>Engº. Civil - CREA 81.383</t>
  </si>
  <si>
    <t>Engº Civil - CREA 81.383</t>
  </si>
  <si>
    <t>______________________________________</t>
  </si>
  <si>
    <t>_____________________________________</t>
  </si>
  <si>
    <t>CONTRATO Nº</t>
  </si>
  <si>
    <t>Grau de Sigilo: 00</t>
  </si>
  <si>
    <t>Grau de Sigilo: 01</t>
  </si>
  <si>
    <t>São João do Polêsine/RS</t>
  </si>
  <si>
    <t>Construção 5ª Etapa Câmara Municipal de Veradores</t>
  </si>
  <si>
    <t>São João do Polêsine, 19 de maio de 2015.</t>
  </si>
  <si>
    <t>Construção da Sede Própria</t>
  </si>
  <si>
    <t>Serviços Preliminares</t>
  </si>
  <si>
    <t>Supraestrutura</t>
  </si>
  <si>
    <t>Instalações hidrosanitárias</t>
  </si>
  <si>
    <t>Instalações elétricas</t>
  </si>
  <si>
    <t>Alvenaria</t>
  </si>
  <si>
    <t>Complementação da obra</t>
  </si>
  <si>
    <t>CONSTRUÇÃO 5ª ETAPA DA CÂMARA DE VEREADORES</t>
  </si>
</sst>
</file>

<file path=xl/styles.xml><?xml version="1.0" encoding="utf-8"?>
<styleSheet xmlns="http://schemas.openxmlformats.org/spreadsheetml/2006/main">
  <numFmts count="40">
    <numFmt numFmtId="5" formatCode="&quot;R$&quot;\ #,##0;&quot;R$&quot;\ \-#,##0"/>
    <numFmt numFmtId="6" formatCode="&quot;R$&quot;\ #,##0;[Red]&quot;R$&quot;\ \-#,##0"/>
    <numFmt numFmtId="7" formatCode="&quot;R$&quot;\ #,##0.00;&quot;R$&quot;\ \-#,##0.00"/>
    <numFmt numFmtId="8" formatCode="&quot;R$&quot;\ #,##0.00;[Red]&quot;R$&quot;\ \-#,##0.00"/>
    <numFmt numFmtId="42" formatCode="_ &quot;R$&quot;\ * #,##0_ ;_ &quot;R$&quot;\ * \-#,##0_ ;_ &quot;R$&quot;\ * &quot;-&quot;_ ;_ @_ "/>
    <numFmt numFmtId="41" formatCode="_ * #,##0_ ;_ * \-#,##0_ ;_ * &quot;-&quot;_ ;_ @_ "/>
    <numFmt numFmtId="44" formatCode="_ &quot;R$&quot;\ * #,##0.00_ ;_ &quot;R$&quot;\ * \-#,##0.00_ ;_ &quot;R$&quot;\ * &quot;-&quot;??_ ;_ @_ "/>
    <numFmt numFmtId="43" formatCode="_ * #,##0.00_ ;_ * \-#,##0.00_ ;_ * &quot;-&quot;??_ ;_ @_ 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\ #,##0;\-&quot;R$&quot;\ #,##0"/>
    <numFmt numFmtId="173" formatCode="&quot;R$&quot;\ #,##0;[Red]\-&quot;R$&quot;\ #,##0"/>
    <numFmt numFmtId="174" formatCode="&quot;R$&quot;\ #,##0.00;\-&quot;R$&quot;\ #,##0.00"/>
    <numFmt numFmtId="175" formatCode="&quot;R$&quot;\ #,##0.00;[Red]\-&quot;R$&quot;\ #,##0.00"/>
    <numFmt numFmtId="176" formatCode="_-&quot;R$&quot;\ * #,##0_-;\-&quot;R$&quot;\ * #,##0_-;_-&quot;R$&quot;\ * &quot;-&quot;_-;_-@_-"/>
    <numFmt numFmtId="177" formatCode="_-* #,##0_-;\-* #,##0_-;_-* &quot;-&quot;_-;_-@_-"/>
    <numFmt numFmtId="178" formatCode="_-&quot;R$&quot;\ * #,##0.00_-;\-&quot;R$&quot;\ * #,##0.00_-;_-&quot;R$&quot;\ * &quot;-&quot;??_-;_-@_-"/>
    <numFmt numFmtId="179" formatCode="_-* #,##0.00_-;\-* #,##0.00_-;_-* &quot;-&quot;??_-;_-@_-"/>
    <numFmt numFmtId="180" formatCode="_(&quot;R$&quot;* #,##0.00_);_(&quot;R$&quot;* \(#,##0.00\);_(&quot;R$&quot;* &quot;-&quot;??_);_(@_)"/>
    <numFmt numFmtId="181" formatCode="mmm\-yy"/>
    <numFmt numFmtId="182" formatCode="dd/mm/yy;@"/>
    <numFmt numFmtId="183" formatCode="00"/>
    <numFmt numFmtId="184" formatCode="#,##0.000000"/>
    <numFmt numFmtId="185" formatCode="[$-416]d\-mmm\-yy;@"/>
    <numFmt numFmtId="186" formatCode="d/m/yy;@"/>
    <numFmt numFmtId="187" formatCode="0#"/>
    <numFmt numFmtId="188" formatCode="#,##0.0"/>
    <numFmt numFmtId="189" formatCode="0.0"/>
    <numFmt numFmtId="190" formatCode="0.000"/>
    <numFmt numFmtId="191" formatCode="dd\ &quot;de&quot;\ mmmm\ &quot;de&quot;\ yy"/>
    <numFmt numFmtId="192" formatCode="dd\ &quot;de&quot;\ mmmm\ &quot;de&quot;\ yyyy"/>
    <numFmt numFmtId="193" formatCode="dd\ &quot;de&quot;\ mmmm\ &quot;de&quot;\ yyyy\ "/>
    <numFmt numFmtId="194" formatCode="0.0%"/>
    <numFmt numFmtId="195" formatCode="[$-416]mmmm\-yy;@"/>
  </numFmts>
  <fonts count="3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8"/>
      <name val="Arial"/>
      <family val="0"/>
    </font>
    <font>
      <b/>
      <sz val="12"/>
      <color indexed="10"/>
      <name val="Arial"/>
      <family val="2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12"/>
      <name val="Arial"/>
      <family val="2"/>
    </font>
    <font>
      <sz val="9"/>
      <color indexed="22"/>
      <name val="Arial"/>
      <family val="2"/>
    </font>
    <font>
      <sz val="8"/>
      <color indexed="12"/>
      <name val="Arial"/>
      <family val="0"/>
    </font>
    <font>
      <sz val="8"/>
      <color indexed="22"/>
      <name val="Arial"/>
      <family val="0"/>
    </font>
    <font>
      <b/>
      <sz val="8"/>
      <color indexed="10"/>
      <name val="Arial"/>
      <family val="0"/>
    </font>
    <font>
      <b/>
      <sz val="8"/>
      <color indexed="12"/>
      <name val="Arial"/>
      <family val="2"/>
    </font>
    <font>
      <sz val="12"/>
      <name val="Arial"/>
      <family val="2"/>
    </font>
    <font>
      <b/>
      <sz val="12"/>
      <name val="Swis721 Md BT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lightUp">
        <bgColor indexed="26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10" fillId="10" borderId="0" applyNumberFormat="0" applyBorder="0" applyAlignment="0" applyProtection="0"/>
    <xf numFmtId="0" fontId="11" fillId="2" borderId="1" applyNumberFormat="0" applyAlignment="0" applyProtection="0"/>
    <xf numFmtId="0" fontId="12" fillId="11" borderId="2" applyNumberFormat="0" applyAlignment="0" applyProtection="0"/>
    <xf numFmtId="0" fontId="13" fillId="0" borderId="3" applyNumberFormat="0" applyFill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14" fillId="3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1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7" fillId="2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</cellStyleXfs>
  <cellXfs count="27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11" xfId="0" applyFont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5" fillId="17" borderId="12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/>
    </xf>
    <xf numFmtId="0" fontId="25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28" fillId="4" borderId="14" xfId="0" applyFont="1" applyFill="1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7" fillId="18" borderId="16" xfId="0" applyFont="1" applyFill="1" applyBorder="1" applyAlignment="1">
      <alignment horizontal="center" vertical="center"/>
    </xf>
    <xf numFmtId="0" fontId="7" fillId="18" borderId="17" xfId="0" applyFont="1" applyFill="1" applyBorder="1" applyAlignment="1">
      <alignment horizontal="left" vertical="center"/>
    </xf>
    <xf numFmtId="0" fontId="7" fillId="18" borderId="17" xfId="0" applyFont="1" applyFill="1" applyBorder="1" applyAlignment="1">
      <alignment horizontal="center" vertical="center"/>
    </xf>
    <xf numFmtId="0" fontId="7" fillId="18" borderId="17" xfId="0" applyFont="1" applyFill="1" applyBorder="1" applyAlignment="1">
      <alignment vertical="center"/>
    </xf>
    <xf numFmtId="0" fontId="7" fillId="18" borderId="18" xfId="0" applyFont="1" applyFill="1" applyBorder="1" applyAlignment="1">
      <alignment horizontal="center" vertical="center" wrapText="1"/>
    </xf>
    <xf numFmtId="0" fontId="28" fillId="18" borderId="0" xfId="0" applyFont="1" applyFill="1" applyBorder="1" applyAlignment="1">
      <alignment horizontal="left" vertical="center"/>
    </xf>
    <xf numFmtId="0" fontId="7" fillId="6" borderId="19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28" fillId="18" borderId="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7" fillId="18" borderId="21" xfId="0" applyFont="1" applyFill="1" applyBorder="1" applyAlignment="1">
      <alignment horizontal="center" vertical="center"/>
    </xf>
    <xf numFmtId="0" fontId="7" fillId="18" borderId="13" xfId="0" applyFont="1" applyFill="1" applyBorder="1" applyAlignment="1">
      <alignment horizontal="center" vertical="center"/>
    </xf>
    <xf numFmtId="0" fontId="7" fillId="18" borderId="15" xfId="0" applyFont="1" applyFill="1" applyBorder="1" applyAlignment="1">
      <alignment horizontal="center" vertical="center"/>
    </xf>
    <xf numFmtId="0" fontId="7" fillId="18" borderId="14" xfId="0" applyFont="1" applyFill="1" applyBorder="1" applyAlignment="1">
      <alignment horizontal="right" vertical="center"/>
    </xf>
    <xf numFmtId="0" fontId="7" fillId="6" borderId="22" xfId="0" applyFont="1" applyFill="1" applyBorder="1" applyAlignment="1">
      <alignment horizontal="left" vertical="center"/>
    </xf>
    <xf numFmtId="0" fontId="7" fillId="6" borderId="15" xfId="0" applyFont="1" applyFill="1" applyBorder="1" applyAlignment="1">
      <alignment horizontal="left" vertical="center"/>
    </xf>
    <xf numFmtId="0" fontId="7" fillId="10" borderId="21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7" fillId="4" borderId="12" xfId="0" applyFont="1" applyFill="1" applyBorder="1" applyAlignment="1" applyProtection="1">
      <alignment horizontal="center" vertical="center"/>
      <protection locked="0"/>
    </xf>
    <xf numFmtId="0" fontId="7" fillId="4" borderId="23" xfId="0" applyFont="1" applyFill="1" applyBorder="1" applyAlignment="1" applyProtection="1">
      <alignment horizontal="center" vertical="center"/>
      <protection locked="0"/>
    </xf>
    <xf numFmtId="0" fontId="7" fillId="4" borderId="24" xfId="0" applyFont="1" applyFill="1" applyBorder="1" applyAlignment="1" applyProtection="1">
      <alignment horizontal="left" vertical="center"/>
      <protection locked="0"/>
    </xf>
    <xf numFmtId="0" fontId="7" fillId="4" borderId="25" xfId="0" applyFont="1" applyFill="1" applyBorder="1" applyAlignment="1" applyProtection="1">
      <alignment horizontal="left" vertical="center"/>
      <protection locked="0"/>
    </xf>
    <xf numFmtId="171" fontId="7" fillId="10" borderId="12" xfId="53" applyFont="1" applyFill="1" applyBorder="1" applyAlignment="1" applyProtection="1">
      <alignment horizontal="right" vertical="center"/>
      <protection/>
    </xf>
    <xf numFmtId="171" fontId="30" fillId="10" borderId="12" xfId="53" applyFont="1" applyFill="1" applyBorder="1" applyAlignment="1" applyProtection="1">
      <alignment horizontal="right" vertical="center"/>
      <protection locked="0"/>
    </xf>
    <xf numFmtId="10" fontId="7" fillId="4" borderId="12" xfId="51" applyNumberFormat="1" applyFont="1" applyFill="1" applyBorder="1" applyAlignment="1" applyProtection="1">
      <alignment horizontal="center" vertical="center"/>
      <protection locked="0"/>
    </xf>
    <xf numFmtId="171" fontId="7" fillId="4" borderId="12" xfId="53" applyFont="1" applyFill="1" applyBorder="1" applyAlignment="1" applyProtection="1">
      <alignment horizontal="right" vertical="center"/>
      <protection locked="0"/>
    </xf>
    <xf numFmtId="10" fontId="7" fillId="10" borderId="12" xfId="51" applyNumberFormat="1" applyFont="1" applyFill="1" applyBorder="1" applyAlignment="1" applyProtection="1">
      <alignment horizontal="center" vertical="center"/>
      <protection/>
    </xf>
    <xf numFmtId="10" fontId="7" fillId="0" borderId="12" xfId="51" applyNumberFormat="1" applyFont="1" applyFill="1" applyBorder="1" applyAlignment="1" applyProtection="1">
      <alignment horizontal="center" vertical="center"/>
      <protection/>
    </xf>
    <xf numFmtId="4" fontId="7" fillId="4" borderId="12" xfId="0" applyNumberFormat="1" applyFont="1" applyFill="1" applyBorder="1" applyAlignment="1" applyProtection="1">
      <alignment horizontal="center" vertical="center"/>
      <protection locked="0"/>
    </xf>
    <xf numFmtId="0" fontId="7" fillId="19" borderId="12" xfId="0" applyFont="1" applyFill="1" applyBorder="1" applyAlignment="1" applyProtection="1">
      <alignment horizontal="center" vertical="center"/>
      <protection locked="0"/>
    </xf>
    <xf numFmtId="0" fontId="2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0" fontId="7" fillId="19" borderId="12" xfId="0" applyNumberFormat="1" applyFont="1" applyFill="1" applyBorder="1" applyAlignment="1" applyProtection="1">
      <alignment horizontal="center" vertical="center"/>
      <protection locked="0"/>
    </xf>
    <xf numFmtId="0" fontId="7" fillId="18" borderId="26" xfId="0" applyFont="1" applyFill="1" applyBorder="1" applyAlignment="1" applyProtection="1">
      <alignment horizontal="center" vertical="center"/>
      <protection/>
    </xf>
    <xf numFmtId="0" fontId="7" fillId="18" borderId="23" xfId="0" applyFont="1" applyFill="1" applyBorder="1" applyAlignment="1" applyProtection="1">
      <alignment horizontal="center" vertical="center"/>
      <protection/>
    </xf>
    <xf numFmtId="0" fontId="28" fillId="18" borderId="23" xfId="0" applyFont="1" applyFill="1" applyBorder="1" applyAlignment="1" applyProtection="1">
      <alignment horizontal="right" vertical="center"/>
      <protection/>
    </xf>
    <xf numFmtId="0" fontId="7" fillId="18" borderId="24" xfId="0" applyFont="1" applyFill="1" applyBorder="1" applyAlignment="1" applyProtection="1">
      <alignment horizontal="right" vertical="center"/>
      <protection/>
    </xf>
    <xf numFmtId="0" fontId="7" fillId="18" borderId="25" xfId="0" applyFont="1" applyFill="1" applyBorder="1" applyAlignment="1" applyProtection="1">
      <alignment horizontal="right" vertical="center"/>
      <protection/>
    </xf>
    <xf numFmtId="171" fontId="30" fillId="10" borderId="12" xfId="53" applyFont="1" applyFill="1" applyBorder="1" applyAlignment="1" applyProtection="1">
      <alignment horizontal="right" vertical="center"/>
      <protection/>
    </xf>
    <xf numFmtId="171" fontId="28" fillId="18" borderId="12" xfId="53" applyFont="1" applyFill="1" applyBorder="1" applyAlignment="1" applyProtection="1">
      <alignment horizontal="right" vertical="center"/>
      <protection/>
    </xf>
    <xf numFmtId="0" fontId="7" fillId="5" borderId="16" xfId="0" applyFont="1" applyFill="1" applyBorder="1" applyAlignment="1" applyProtection="1">
      <alignment horizontal="center" vertical="center"/>
      <protection/>
    </xf>
    <xf numFmtId="0" fontId="7" fillId="18" borderId="20" xfId="0" applyFont="1" applyFill="1" applyBorder="1" applyAlignment="1" applyProtection="1">
      <alignment horizontal="center" vertical="center"/>
      <protection/>
    </xf>
    <xf numFmtId="171" fontId="7" fillId="0" borderId="0" xfId="0" applyNumberFormat="1" applyFont="1" applyAlignment="1">
      <alignment vertical="center"/>
    </xf>
    <xf numFmtId="0" fontId="7" fillId="0" borderId="17" xfId="0" applyFont="1" applyFill="1" applyBorder="1" applyAlignment="1" applyProtection="1">
      <alignment vertical="center"/>
      <protection/>
    </xf>
    <xf numFmtId="0" fontId="7" fillId="0" borderId="17" xfId="0" applyFont="1" applyFill="1" applyBorder="1" applyAlignment="1" applyProtection="1">
      <alignment horizontal="right" vertical="center"/>
      <protection/>
    </xf>
    <xf numFmtId="171" fontId="31" fillId="0" borderId="17" xfId="0" applyNumberFormat="1" applyFont="1" applyFill="1" applyBorder="1" applyAlignment="1" applyProtection="1">
      <alignment vertical="center"/>
      <protection/>
    </xf>
    <xf numFmtId="171" fontId="29" fillId="0" borderId="17" xfId="53" applyFont="1" applyFill="1" applyBorder="1" applyAlignment="1" applyProtection="1">
      <alignment horizontal="right" vertical="center"/>
      <protection/>
    </xf>
    <xf numFmtId="0" fontId="7" fillId="5" borderId="27" xfId="0" applyFont="1" applyFill="1" applyBorder="1" applyAlignment="1" applyProtection="1">
      <alignment horizontal="center" vertical="center"/>
      <protection/>
    </xf>
    <xf numFmtId="0" fontId="7" fillId="18" borderId="2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171" fontId="31" fillId="0" borderId="0" xfId="0" applyNumberFormat="1" applyFont="1" applyFill="1" applyBorder="1" applyAlignment="1">
      <alignment vertical="center"/>
    </xf>
    <xf numFmtId="171" fontId="29" fillId="0" borderId="0" xfId="53" applyFont="1" applyFill="1" applyBorder="1" applyAlignment="1">
      <alignment horizontal="right" vertical="center"/>
    </xf>
    <xf numFmtId="0" fontId="7" fillId="18" borderId="27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29" fillId="0" borderId="0" xfId="0" applyFont="1" applyFill="1" applyBorder="1" applyAlignment="1">
      <alignment vertical="center"/>
    </xf>
    <xf numFmtId="0" fontId="7" fillId="18" borderId="15" xfId="0" applyFont="1" applyFill="1" applyBorder="1" applyAlignment="1">
      <alignment vertical="center"/>
    </xf>
    <xf numFmtId="14" fontId="0" fillId="0" borderId="0" xfId="0" applyNumberForma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0" fillId="0" borderId="0" xfId="0" applyBorder="1" applyAlignment="1">
      <alignment horizontal="center" vertical="center"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0" applyFont="1" applyAlignment="1" applyProtection="1">
      <alignment horizontal="centerContinuous" vertical="center"/>
      <protection/>
    </xf>
    <xf numFmtId="0" fontId="4" fillId="0" borderId="0" xfId="0" applyFont="1" applyAlignment="1" applyProtection="1">
      <alignment vertical="center"/>
      <protection/>
    </xf>
    <xf numFmtId="0" fontId="7" fillId="6" borderId="20" xfId="0" applyFont="1" applyFill="1" applyBorder="1" applyAlignment="1" applyProtection="1">
      <alignment horizontal="center" vertical="center"/>
      <protection/>
    </xf>
    <xf numFmtId="0" fontId="7" fillId="6" borderId="16" xfId="0" applyFont="1" applyFill="1" applyBorder="1" applyAlignment="1" applyProtection="1">
      <alignment horizontal="center" vertical="center"/>
      <protection/>
    </xf>
    <xf numFmtId="0" fontId="7" fillId="6" borderId="17" xfId="0" applyFont="1" applyFill="1" applyBorder="1" applyAlignment="1" applyProtection="1">
      <alignment horizontal="center" vertical="center"/>
      <protection/>
    </xf>
    <xf numFmtId="0" fontId="7" fillId="6" borderId="18" xfId="0" applyFont="1" applyFill="1" applyBorder="1" applyAlignment="1" applyProtection="1">
      <alignment horizontal="center" vertical="center"/>
      <protection/>
    </xf>
    <xf numFmtId="0" fontId="3" fillId="6" borderId="20" xfId="0" applyFont="1" applyFill="1" applyBorder="1" applyAlignment="1" applyProtection="1">
      <alignment horizontal="center" vertical="center"/>
      <protection/>
    </xf>
    <xf numFmtId="0" fontId="28" fillId="6" borderId="26" xfId="0" applyFont="1" applyFill="1" applyBorder="1" applyAlignment="1" applyProtection="1">
      <alignment horizontal="right" vertical="center"/>
      <protection/>
    </xf>
    <xf numFmtId="0" fontId="7" fillId="6" borderId="21" xfId="0" applyFont="1" applyFill="1" applyBorder="1" applyAlignment="1" applyProtection="1">
      <alignment horizontal="center" vertical="center"/>
      <protection/>
    </xf>
    <xf numFmtId="0" fontId="7" fillId="6" borderId="13" xfId="0" applyFont="1" applyFill="1" applyBorder="1" applyAlignment="1" applyProtection="1">
      <alignment horizontal="center" vertical="center"/>
      <protection/>
    </xf>
    <xf numFmtId="0" fontId="7" fillId="6" borderId="14" xfId="0" applyFont="1" applyFill="1" applyBorder="1" applyAlignment="1" applyProtection="1">
      <alignment horizontal="center" vertical="center"/>
      <protection/>
    </xf>
    <xf numFmtId="0" fontId="7" fillId="6" borderId="15" xfId="0" applyFont="1" applyFill="1" applyBorder="1" applyAlignment="1" applyProtection="1">
      <alignment horizontal="center" vertical="center"/>
      <protection/>
    </xf>
    <xf numFmtId="0" fontId="5" fillId="6" borderId="21" xfId="0" applyFont="1" applyFill="1" applyBorder="1" applyAlignment="1" applyProtection="1" quotePrefix="1">
      <alignment horizontal="center" vertical="center" wrapText="1"/>
      <protection/>
    </xf>
    <xf numFmtId="0" fontId="7" fillId="0" borderId="21" xfId="0" applyFont="1" applyFill="1" applyBorder="1" applyAlignment="1" applyProtection="1">
      <alignment horizontal="center" vertical="center"/>
      <protection/>
    </xf>
    <xf numFmtId="0" fontId="30" fillId="10" borderId="12" xfId="0" applyFont="1" applyFill="1" applyBorder="1" applyAlignment="1" applyProtection="1">
      <alignment vertical="center"/>
      <protection/>
    </xf>
    <xf numFmtId="171" fontId="30" fillId="10" borderId="12" xfId="53" applyFont="1" applyFill="1" applyBorder="1" applyAlignment="1" applyProtection="1">
      <alignment horizontal="right" vertical="center"/>
      <protection/>
    </xf>
    <xf numFmtId="10" fontId="32" fillId="10" borderId="12" xfId="51" applyNumberFormat="1" applyFont="1" applyFill="1" applyBorder="1" applyAlignment="1" applyProtection="1">
      <alignment horizontal="right" vertical="center"/>
      <protection/>
    </xf>
    <xf numFmtId="171" fontId="3" fillId="4" borderId="12" xfId="53" applyFont="1" applyFill="1" applyBorder="1" applyAlignment="1" applyProtection="1">
      <alignment horizontal="right" vertical="center"/>
      <protection locked="0"/>
    </xf>
    <xf numFmtId="171" fontId="32" fillId="10" borderId="12" xfId="53" applyFont="1" applyFill="1" applyBorder="1" applyAlignment="1" applyProtection="1">
      <alignment horizontal="right" vertical="center"/>
      <protection/>
    </xf>
    <xf numFmtId="171" fontId="3" fillId="0" borderId="12" xfId="53" applyFont="1" applyFill="1" applyBorder="1" applyAlignment="1" applyProtection="1">
      <alignment horizontal="right" vertical="center"/>
      <protection locked="0"/>
    </xf>
    <xf numFmtId="0" fontId="30" fillId="10" borderId="28" xfId="0" applyFont="1" applyFill="1" applyBorder="1" applyAlignment="1" applyProtection="1">
      <alignment vertical="center"/>
      <protection/>
    </xf>
    <xf numFmtId="171" fontId="30" fillId="10" borderId="20" xfId="53" applyFont="1" applyFill="1" applyBorder="1" applyAlignment="1" applyProtection="1">
      <alignment horizontal="right" vertical="center"/>
      <protection/>
    </xf>
    <xf numFmtId="10" fontId="32" fillId="10" borderId="20" xfId="51" applyNumberFormat="1" applyFont="1" applyFill="1" applyBorder="1" applyAlignment="1" applyProtection="1">
      <alignment horizontal="right" vertical="center"/>
      <protection/>
    </xf>
    <xf numFmtId="171" fontId="3" fillId="4" borderId="20" xfId="53" applyFont="1" applyFill="1" applyBorder="1" applyAlignment="1" applyProtection="1">
      <alignment horizontal="right" vertical="center"/>
      <protection locked="0"/>
    </xf>
    <xf numFmtId="171" fontId="32" fillId="10" borderId="20" xfId="53" applyFont="1" applyFill="1" applyBorder="1" applyAlignment="1" applyProtection="1">
      <alignment horizontal="right" vertical="center"/>
      <protection/>
    </xf>
    <xf numFmtId="171" fontId="3" fillId="0" borderId="20" xfId="53" applyFont="1" applyFill="1" applyBorder="1" applyAlignment="1" applyProtection="1">
      <alignment horizontal="right" vertical="center"/>
      <protection locked="0"/>
    </xf>
    <xf numFmtId="0" fontId="7" fillId="6" borderId="21" xfId="0" applyFont="1" applyFill="1" applyBorder="1" applyAlignment="1" applyProtection="1">
      <alignment vertical="center"/>
      <protection/>
    </xf>
    <xf numFmtId="0" fontId="28" fillId="6" borderId="13" xfId="0" applyFont="1" applyFill="1" applyBorder="1" applyAlignment="1" applyProtection="1">
      <alignment horizontal="right" vertical="center"/>
      <protection/>
    </xf>
    <xf numFmtId="0" fontId="28" fillId="6" borderId="14" xfId="0" applyFont="1" applyFill="1" applyBorder="1" applyAlignment="1" applyProtection="1">
      <alignment horizontal="right" vertical="center"/>
      <protection/>
    </xf>
    <xf numFmtId="0" fontId="28" fillId="6" borderId="29" xfId="0" applyFont="1" applyFill="1" applyBorder="1" applyAlignment="1" applyProtection="1">
      <alignment horizontal="right" vertical="center"/>
      <protection/>
    </xf>
    <xf numFmtId="171" fontId="30" fillId="6" borderId="30" xfId="53" applyFont="1" applyFill="1" applyBorder="1" applyAlignment="1" applyProtection="1">
      <alignment horizontal="right" vertical="center"/>
      <protection/>
    </xf>
    <xf numFmtId="171" fontId="32" fillId="6" borderId="30" xfId="53" applyFont="1" applyFill="1" applyBorder="1" applyAlignment="1" applyProtection="1">
      <alignment horizontal="right" vertical="center"/>
      <protection/>
    </xf>
    <xf numFmtId="171" fontId="32" fillId="17" borderId="30" xfId="53" applyFont="1" applyFill="1" applyBorder="1" applyAlignment="1" applyProtection="1">
      <alignment horizontal="right" vertical="center"/>
      <protection/>
    </xf>
    <xf numFmtId="171" fontId="32" fillId="10" borderId="30" xfId="53" applyFont="1" applyFill="1" applyBorder="1" applyAlignment="1" applyProtection="1">
      <alignment horizontal="right" vertical="center"/>
      <protection/>
    </xf>
    <xf numFmtId="171" fontId="32" fillId="0" borderId="30" xfId="53" applyFont="1" applyFill="1" applyBorder="1" applyAlignment="1" applyProtection="1">
      <alignment horizontal="right" vertical="center"/>
      <protection/>
    </xf>
    <xf numFmtId="0" fontId="7" fillId="6" borderId="12" xfId="0" applyFont="1" applyFill="1" applyBorder="1" applyAlignment="1" applyProtection="1">
      <alignment vertical="center"/>
      <protection/>
    </xf>
    <xf numFmtId="0" fontId="28" fillId="6" borderId="23" xfId="0" applyFont="1" applyFill="1" applyBorder="1" applyAlignment="1" applyProtection="1">
      <alignment horizontal="right" vertical="center"/>
      <protection/>
    </xf>
    <xf numFmtId="0" fontId="7" fillId="6" borderId="25" xfId="0" applyFont="1" applyFill="1" applyBorder="1" applyAlignment="1" applyProtection="1">
      <alignment horizontal="right" vertical="center"/>
      <protection/>
    </xf>
    <xf numFmtId="171" fontId="32" fillId="17" borderId="12" xfId="53" applyFont="1" applyFill="1" applyBorder="1" applyAlignment="1" applyProtection="1">
      <alignment horizontal="right" vertical="center"/>
      <protection/>
    </xf>
    <xf numFmtId="171" fontId="32" fillId="0" borderId="12" xfId="53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171" fontId="33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171" fontId="29" fillId="0" borderId="0" xfId="53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Alignment="1" applyProtection="1">
      <alignment horizontal="left" vertical="center"/>
      <protection/>
    </xf>
    <xf numFmtId="0" fontId="35" fillId="0" borderId="0" xfId="0" applyFont="1" applyFill="1" applyAlignment="1" applyProtection="1">
      <alignment horizontal="left" vertical="center"/>
      <protection/>
    </xf>
    <xf numFmtId="0" fontId="32" fillId="0" borderId="0" xfId="0" applyFont="1" applyFill="1" applyAlignment="1" applyProtection="1">
      <alignment horizontal="left" vertical="center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171" fontId="32" fillId="10" borderId="26" xfId="53" applyFont="1" applyFill="1" applyBorder="1" applyAlignment="1" applyProtection="1">
      <alignment horizontal="right" vertical="center"/>
      <protection/>
    </xf>
    <xf numFmtId="171" fontId="32" fillId="10" borderId="16" xfId="53" applyFont="1" applyFill="1" applyBorder="1" applyAlignment="1" applyProtection="1">
      <alignment horizontal="right" vertical="center"/>
      <protection/>
    </xf>
    <xf numFmtId="171" fontId="32" fillId="10" borderId="31" xfId="53" applyFont="1" applyFill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Continuous" vertical="center"/>
      <protection/>
    </xf>
    <xf numFmtId="171" fontId="3" fillId="4" borderId="25" xfId="53" applyFont="1" applyFill="1" applyBorder="1" applyAlignment="1" applyProtection="1">
      <alignment horizontal="right" vertical="center"/>
      <protection locked="0"/>
    </xf>
    <xf numFmtId="171" fontId="3" fillId="4" borderId="18" xfId="53" applyFont="1" applyFill="1" applyBorder="1" applyAlignment="1" applyProtection="1">
      <alignment horizontal="right" vertical="center"/>
      <protection locked="0"/>
    </xf>
    <xf numFmtId="171" fontId="32" fillId="17" borderId="29" xfId="53" applyFont="1" applyFill="1" applyBorder="1" applyAlignment="1" applyProtection="1">
      <alignment horizontal="right" vertical="center"/>
      <protection/>
    </xf>
    <xf numFmtId="171" fontId="32" fillId="17" borderId="25" xfId="53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35" fillId="0" borderId="0" xfId="0" applyFont="1" applyFill="1" applyBorder="1" applyAlignment="1" applyProtection="1">
      <alignment horizontal="left" vertical="center"/>
      <protection/>
    </xf>
    <xf numFmtId="0" fontId="25" fillId="0" borderId="12" xfId="0" applyFon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vertical="center"/>
      <protection/>
    </xf>
    <xf numFmtId="0" fontId="7" fillId="0" borderId="20" xfId="0" applyFont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28" fillId="4" borderId="21" xfId="0" applyFont="1" applyFill="1" applyBorder="1" applyAlignment="1" applyProtection="1">
      <alignment horizontal="left" vertical="center"/>
      <protection/>
    </xf>
    <xf numFmtId="0" fontId="28" fillId="0" borderId="21" xfId="0" applyFont="1" applyFill="1" applyBorder="1" applyAlignment="1" applyProtection="1">
      <alignment horizontal="left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7" fillId="4" borderId="26" xfId="0" applyFont="1" applyFill="1" applyBorder="1" applyAlignment="1" applyProtection="1">
      <alignment horizontal="left" vertical="center" wrapText="1"/>
      <protection locked="0"/>
    </xf>
    <xf numFmtId="0" fontId="0" fillId="0" borderId="23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1" xfId="0" applyBorder="1" applyAlignment="1">
      <alignment vertical="center" wrapText="1"/>
    </xf>
    <xf numFmtId="0" fontId="7" fillId="5" borderId="16" xfId="0" applyFont="1" applyFill="1" applyBorder="1" applyAlignment="1">
      <alignment horizontal="right"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7" fillId="5" borderId="13" xfId="0" applyFont="1" applyFill="1" applyBorder="1" applyAlignment="1">
      <alignment horizontal="right"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7" fillId="18" borderId="26" xfId="0" applyFont="1" applyFill="1" applyBorder="1" applyAlignment="1">
      <alignment horizontal="right" vertical="center" wrapText="1"/>
    </xf>
    <xf numFmtId="0" fontId="0" fillId="0" borderId="23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6" xfId="0" applyFont="1" applyBorder="1" applyAlignment="1">
      <alignment vertical="center"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37" fillId="0" borderId="1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wrapText="1"/>
    </xf>
    <xf numFmtId="0" fontId="25" fillId="0" borderId="18" xfId="0" applyFont="1" applyBorder="1" applyAlignment="1">
      <alignment horizontal="center" wrapText="1"/>
    </xf>
    <xf numFmtId="0" fontId="25" fillId="0" borderId="11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5" fillId="0" borderId="13" xfId="0" applyFont="1" applyBorder="1" applyAlignment="1">
      <alignment horizontal="center" wrapText="1"/>
    </xf>
    <xf numFmtId="0" fontId="25" fillId="0" borderId="14" xfId="0" applyFont="1" applyBorder="1" applyAlignment="1">
      <alignment horizontal="center" wrapText="1"/>
    </xf>
    <xf numFmtId="0" fontId="25" fillId="0" borderId="15" xfId="0" applyFont="1" applyBorder="1" applyAlignment="1">
      <alignment horizontal="center" wrapText="1"/>
    </xf>
    <xf numFmtId="14" fontId="25" fillId="4" borderId="21" xfId="0" applyNumberFormat="1" applyFont="1" applyFill="1" applyBorder="1" applyAlignment="1" applyProtection="1">
      <alignment horizontal="center" vertical="center"/>
      <protection locked="0"/>
    </xf>
    <xf numFmtId="0" fontId="7" fillId="18" borderId="17" xfId="0" applyFont="1" applyFill="1" applyBorder="1" applyAlignment="1">
      <alignment horizontal="center" vertical="center"/>
    </xf>
    <xf numFmtId="0" fontId="28" fillId="4" borderId="21" xfId="0" applyFont="1" applyFill="1" applyBorder="1" applyAlignment="1" applyProtection="1">
      <alignment horizontal="left" vertical="center"/>
      <protection locked="0"/>
    </xf>
    <xf numFmtId="0" fontId="28" fillId="4" borderId="11" xfId="0" applyFont="1" applyFill="1" applyBorder="1" applyAlignment="1" applyProtection="1">
      <alignment horizontal="left" vertical="center"/>
      <protection locked="0"/>
    </xf>
    <xf numFmtId="0" fontId="28" fillId="4" borderId="0" xfId="0" applyFont="1" applyFill="1" applyBorder="1" applyAlignment="1" applyProtection="1">
      <alignment horizontal="left" vertical="center"/>
      <protection locked="0"/>
    </xf>
    <xf numFmtId="0" fontId="28" fillId="4" borderId="10" xfId="0" applyFont="1" applyFill="1" applyBorder="1" applyAlignment="1" applyProtection="1">
      <alignment horizontal="left" vertical="center"/>
      <protection locked="0"/>
    </xf>
    <xf numFmtId="0" fontId="25" fillId="0" borderId="0" xfId="0" applyFont="1" applyAlignment="1">
      <alignment vertical="center" wrapText="1"/>
    </xf>
    <xf numFmtId="0" fontId="28" fillId="2" borderId="11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0" fontId="28" fillId="2" borderId="10" xfId="0" applyFont="1" applyFill="1" applyBorder="1" applyAlignment="1">
      <alignment horizontal="center" vertical="center"/>
    </xf>
    <xf numFmtId="0" fontId="28" fillId="18" borderId="11" xfId="0" applyFont="1" applyFill="1" applyBorder="1" applyAlignment="1">
      <alignment horizontal="center" vertical="center"/>
    </xf>
    <xf numFmtId="0" fontId="28" fillId="18" borderId="0" xfId="0" applyFont="1" applyFill="1" applyBorder="1" applyAlignment="1">
      <alignment horizontal="center" vertical="center"/>
    </xf>
    <xf numFmtId="0" fontId="7" fillId="18" borderId="13" xfId="0" applyFont="1" applyFill="1" applyBorder="1" applyAlignment="1">
      <alignment horizontal="center" vertical="center"/>
    </xf>
    <xf numFmtId="0" fontId="7" fillId="18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25" fillId="10" borderId="17" xfId="0" applyFont="1" applyFill="1" applyBorder="1" applyAlignment="1">
      <alignment horizontal="left" vertical="center"/>
    </xf>
    <xf numFmtId="0" fontId="7" fillId="0" borderId="17" xfId="0" applyFont="1" applyFill="1" applyBorder="1" applyAlignment="1" applyProtection="1">
      <alignment horizontal="right" vertical="center"/>
      <protection/>
    </xf>
    <xf numFmtId="0" fontId="28" fillId="10" borderId="11" xfId="0" applyFont="1" applyFill="1" applyBorder="1" applyAlignment="1">
      <alignment horizontal="center" vertical="center"/>
    </xf>
    <xf numFmtId="0" fontId="28" fillId="10" borderId="0" xfId="0" applyFont="1" applyFill="1" applyBorder="1" applyAlignment="1">
      <alignment horizontal="center" vertical="center"/>
    </xf>
    <xf numFmtId="0" fontId="28" fillId="10" borderId="10" xfId="0" applyFont="1" applyFill="1" applyBorder="1" applyAlignment="1">
      <alignment horizontal="center" vertical="center"/>
    </xf>
    <xf numFmtId="0" fontId="28" fillId="18" borderId="25" xfId="0" applyFont="1" applyFill="1" applyBorder="1" applyAlignment="1" applyProtection="1">
      <alignment horizontal="right" vertical="center"/>
      <protection/>
    </xf>
    <xf numFmtId="0" fontId="28" fillId="18" borderId="12" xfId="0" applyFont="1" applyFill="1" applyBorder="1" applyAlignment="1" applyProtection="1">
      <alignment horizontal="right" vertical="center"/>
      <protection/>
    </xf>
    <xf numFmtId="0" fontId="28" fillId="18" borderId="26" xfId="0" applyFont="1" applyFill="1" applyBorder="1" applyAlignment="1" applyProtection="1">
      <alignment horizontal="right" vertical="center"/>
      <protection/>
    </xf>
    <xf numFmtId="0" fontId="30" fillId="10" borderId="26" xfId="0" applyFont="1" applyFill="1" applyBorder="1" applyAlignment="1" applyProtection="1">
      <alignment horizontal="left" vertical="center"/>
      <protection/>
    </xf>
    <xf numFmtId="0" fontId="30" fillId="10" borderId="23" xfId="0" applyFont="1" applyFill="1" applyBorder="1" applyAlignment="1" applyProtection="1">
      <alignment horizontal="left" vertical="center"/>
      <protection/>
    </xf>
    <xf numFmtId="0" fontId="30" fillId="10" borderId="25" xfId="0" applyFont="1" applyFill="1" applyBorder="1" applyAlignment="1" applyProtection="1">
      <alignment horizontal="left" vertical="center"/>
      <protection/>
    </xf>
    <xf numFmtId="0" fontId="25" fillId="0" borderId="0" xfId="0" applyFont="1" applyAlignment="1">
      <alignment wrapText="1"/>
    </xf>
    <xf numFmtId="0" fontId="0" fillId="1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vertical="center" wrapText="1"/>
    </xf>
    <xf numFmtId="0" fontId="25" fillId="0" borderId="0" xfId="0" applyFont="1" applyFill="1" applyBorder="1" applyAlignment="1" applyProtection="1">
      <alignment vertical="center" wrapText="1"/>
      <protection/>
    </xf>
    <xf numFmtId="0" fontId="30" fillId="10" borderId="32" xfId="0" applyFont="1" applyFill="1" applyBorder="1" applyAlignment="1" applyProtection="1">
      <alignment horizontal="left" vertical="center"/>
      <protection/>
    </xf>
    <xf numFmtId="0" fontId="30" fillId="10" borderId="33" xfId="0" applyFont="1" applyFill="1" applyBorder="1" applyAlignment="1" applyProtection="1">
      <alignment horizontal="left" vertical="center"/>
      <protection/>
    </xf>
    <xf numFmtId="0" fontId="30" fillId="10" borderId="34" xfId="0" applyFont="1" applyFill="1" applyBorder="1" applyAlignment="1" applyProtection="1">
      <alignment horizontal="left" vertical="center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36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8" fillId="4" borderId="26" xfId="0" applyFont="1" applyFill="1" applyBorder="1" applyAlignment="1" applyProtection="1">
      <alignment horizontal="center" vertical="center" wrapText="1"/>
      <protection locked="0"/>
    </xf>
    <xf numFmtId="0" fontId="0" fillId="0" borderId="23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8" fillId="10" borderId="12" xfId="0" applyFont="1" applyFill="1" applyBorder="1" applyAlignment="1" applyProtection="1">
      <alignment horizontal="left" vertical="center" wrapText="1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7" fillId="0" borderId="12" xfId="0" applyFont="1" applyBorder="1" applyAlignment="1" applyProtection="1">
      <alignment horizontal="left" vertical="center" wrapText="1"/>
      <protection/>
    </xf>
    <xf numFmtId="0" fontId="7" fillId="0" borderId="12" xfId="0" applyFont="1" applyBorder="1" applyAlignment="1" applyProtection="1">
      <alignment vertical="center" wrapText="1"/>
      <protection/>
    </xf>
    <xf numFmtId="0" fontId="25" fillId="0" borderId="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7" fillId="0" borderId="16" xfId="0" applyFont="1" applyFill="1" applyBorder="1" applyAlignment="1" applyProtection="1">
      <alignment vertical="center"/>
      <protection/>
    </xf>
    <xf numFmtId="0" fontId="7" fillId="0" borderId="11" xfId="0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0" fillId="0" borderId="13" xfId="0" applyFont="1" applyBorder="1" applyAlignment="1">
      <alignment horizontal="left" vertical="center"/>
    </xf>
    <xf numFmtId="0" fontId="0" fillId="0" borderId="11" xfId="0" applyFont="1" applyFill="1" applyBorder="1" applyAlignment="1" applyProtection="1">
      <alignment horizontal="left" vertical="center"/>
      <protection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25" fillId="10" borderId="16" xfId="0" applyFont="1" applyFill="1" applyBorder="1" applyAlignment="1">
      <alignment horizontal="left" vertical="center"/>
    </xf>
    <xf numFmtId="0" fontId="25" fillId="0" borderId="0" xfId="0" applyFont="1" applyBorder="1" applyAlignment="1">
      <alignment vertical="center" wrapText="1"/>
    </xf>
    <xf numFmtId="0" fontId="25" fillId="4" borderId="13" xfId="0" applyFont="1" applyFill="1" applyBorder="1" applyAlignment="1" applyProtection="1">
      <alignment horizontal="left" vertical="center"/>
      <protection locked="0"/>
    </xf>
    <xf numFmtId="0" fontId="25" fillId="4" borderId="14" xfId="0" applyFont="1" applyFill="1" applyBorder="1" applyAlignment="1" applyProtection="1">
      <alignment horizontal="left" vertical="center"/>
      <protection locked="0"/>
    </xf>
    <xf numFmtId="0" fontId="25" fillId="4" borderId="14" xfId="0" applyFont="1" applyFill="1" applyBorder="1" applyAlignment="1">
      <alignment/>
    </xf>
    <xf numFmtId="0" fontId="25" fillId="4" borderId="14" xfId="0" applyFont="1" applyFill="1" applyBorder="1" applyAlignment="1">
      <alignment vertical="center"/>
    </xf>
    <xf numFmtId="0" fontId="25" fillId="4" borderId="14" xfId="0" applyFont="1" applyFill="1" applyBorder="1" applyAlignment="1">
      <alignment horizontal="right" vertical="center"/>
    </xf>
    <xf numFmtId="0" fontId="0" fillId="4" borderId="14" xfId="0" applyFont="1" applyFill="1" applyBorder="1" applyAlignment="1">
      <alignment/>
    </xf>
    <xf numFmtId="0" fontId="0" fillId="0" borderId="14" xfId="0" applyFont="1" applyBorder="1" applyAlignment="1">
      <alignment vertical="center"/>
    </xf>
    <xf numFmtId="0" fontId="25" fillId="0" borderId="14" xfId="0" applyFont="1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6" xfId="0" applyBorder="1" applyAlignment="1" applyProtection="1">
      <alignment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7">
    <dxf>
      <fill>
        <patternFill patternType="lightUp"/>
      </fill>
    </dxf>
    <dxf>
      <fill>
        <patternFill>
          <bgColor indexed="10"/>
        </patternFill>
      </fill>
    </dxf>
    <dxf>
      <fill>
        <patternFill patternType="lightUp"/>
      </fill>
    </dxf>
    <dxf>
      <fill>
        <patternFill patternType="solid">
          <bgColor indexed="26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lightUp"/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B51"/>
  <sheetViews>
    <sheetView showGridLines="0" tabSelected="1" zoomScaleSheetLayoutView="100" zoomScalePageLayoutView="0" workbookViewId="0" topLeftCell="A25">
      <selection activeCell="AD34" sqref="AD34"/>
    </sheetView>
  </sheetViews>
  <sheetFormatPr defaultColWidth="9.140625" defaultRowHeight="12.75"/>
  <cols>
    <col min="1" max="1" width="2.00390625" style="11" customWidth="1"/>
    <col min="2" max="2" width="3.8515625" style="11" customWidth="1"/>
    <col min="3" max="3" width="2.7109375" style="11" customWidth="1"/>
    <col min="4" max="4" width="3.00390625" style="11" customWidth="1"/>
    <col min="5" max="6" width="2.7109375" style="11" customWidth="1"/>
    <col min="7" max="7" width="4.421875" style="11" customWidth="1"/>
    <col min="8" max="10" width="2.7109375" style="11" customWidth="1"/>
    <col min="11" max="11" width="13.140625" style="11" customWidth="1"/>
    <col min="12" max="12" width="8.7109375" style="11" customWidth="1"/>
    <col min="13" max="13" width="4.57421875" style="11" hidden="1" customWidth="1"/>
    <col min="14" max="14" width="2.00390625" style="11" hidden="1" customWidth="1"/>
    <col min="15" max="15" width="15.7109375" style="11" customWidth="1"/>
    <col min="16" max="16" width="4.57421875" style="11" hidden="1" customWidth="1"/>
    <col min="17" max="17" width="4.28125" style="11" hidden="1" customWidth="1"/>
    <col min="18" max="18" width="8.57421875" style="11" customWidth="1"/>
    <col min="19" max="19" width="15.7109375" style="11" customWidth="1"/>
    <col min="20" max="20" width="3.28125" style="11" hidden="1" customWidth="1"/>
    <col min="21" max="21" width="7.7109375" style="11" customWidth="1"/>
    <col min="22" max="22" width="15.7109375" style="11" customWidth="1"/>
    <col min="23" max="24" width="7.7109375" style="11" customWidth="1"/>
    <col min="25" max="25" width="15.7109375" style="11" customWidth="1"/>
    <col min="26" max="26" width="9.00390625" style="12" customWidth="1"/>
    <col min="27" max="27" width="13.421875" style="12" customWidth="1"/>
    <col min="28" max="28" width="19.28125" style="11" hidden="1" customWidth="1"/>
    <col min="29" max="16384" width="9.140625" style="11" customWidth="1"/>
  </cols>
  <sheetData>
    <row r="1" ht="6" customHeight="1"/>
    <row r="2" spans="2:28" ht="12.75">
      <c r="B2" s="198" t="s">
        <v>9</v>
      </c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200"/>
      <c r="AA2" s="179" t="s">
        <v>64</v>
      </c>
      <c r="AB2" s="177" t="s">
        <v>65</v>
      </c>
    </row>
    <row r="3" spans="2:28" ht="12.75">
      <c r="B3" s="201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3"/>
      <c r="AA3" s="180"/>
      <c r="AB3" s="178"/>
    </row>
    <row r="4" spans="2:27" ht="12.75">
      <c r="B4" s="204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6"/>
      <c r="AA4" s="181"/>
    </row>
    <row r="5" spans="2:27" s="13" customFormat="1" ht="18" customHeight="1">
      <c r="B5" s="191" t="s">
        <v>63</v>
      </c>
      <c r="C5" s="192"/>
      <c r="D5" s="192"/>
      <c r="E5" s="192"/>
      <c r="F5" s="192"/>
      <c r="G5" s="193"/>
      <c r="H5" s="194" t="s">
        <v>10</v>
      </c>
      <c r="I5" s="183"/>
      <c r="J5" s="183"/>
      <c r="K5" s="183"/>
      <c r="L5" s="184"/>
      <c r="M5" s="168"/>
      <c r="N5" s="168"/>
      <c r="O5" s="195" t="s">
        <v>11</v>
      </c>
      <c r="P5" s="183"/>
      <c r="Q5" s="183"/>
      <c r="R5" s="183"/>
      <c r="S5" s="184"/>
      <c r="T5" s="169"/>
      <c r="U5" s="195" t="s">
        <v>12</v>
      </c>
      <c r="V5" s="196"/>
      <c r="W5" s="196"/>
      <c r="X5" s="196"/>
      <c r="Y5" s="197"/>
      <c r="Z5" s="168" t="s">
        <v>13</v>
      </c>
      <c r="AA5" s="170"/>
    </row>
    <row r="6" spans="2:27" ht="18" customHeight="1">
      <c r="B6" s="209"/>
      <c r="C6" s="209"/>
      <c r="D6" s="209"/>
      <c r="E6" s="209"/>
      <c r="F6" s="209"/>
      <c r="G6" s="209"/>
      <c r="H6" s="209" t="s">
        <v>43</v>
      </c>
      <c r="I6" s="209"/>
      <c r="J6" s="209"/>
      <c r="K6" s="209"/>
      <c r="L6" s="209"/>
      <c r="M6" s="171"/>
      <c r="N6" s="171"/>
      <c r="O6" s="209" t="s">
        <v>66</v>
      </c>
      <c r="P6" s="209"/>
      <c r="Q6" s="209"/>
      <c r="R6" s="209"/>
      <c r="S6" s="209"/>
      <c r="T6" s="172"/>
      <c r="U6" s="209" t="s">
        <v>67</v>
      </c>
      <c r="V6" s="209"/>
      <c r="W6" s="209"/>
      <c r="X6" s="209"/>
      <c r="Y6" s="209"/>
      <c r="Z6" s="207"/>
      <c r="AA6" s="207"/>
    </row>
    <row r="7" spans="2:27" ht="8.25" customHeight="1">
      <c r="B7" s="16"/>
      <c r="C7" s="17"/>
      <c r="D7" s="17"/>
      <c r="E7" s="17"/>
      <c r="F7" s="17"/>
      <c r="G7" s="17"/>
      <c r="H7" s="17"/>
      <c r="I7" s="17"/>
      <c r="J7" s="17"/>
      <c r="K7" s="252"/>
      <c r="L7" s="252"/>
      <c r="M7" s="252"/>
      <c r="N7" s="252"/>
      <c r="O7" s="252"/>
      <c r="P7" s="252"/>
      <c r="Q7" s="252"/>
      <c r="R7" s="252"/>
      <c r="S7" s="252"/>
      <c r="T7" s="15"/>
      <c r="U7" s="15"/>
      <c r="V7" s="252"/>
      <c r="W7" s="252"/>
      <c r="X7" s="252"/>
      <c r="Y7" s="252"/>
      <c r="Z7" s="252"/>
      <c r="AA7" s="253"/>
    </row>
    <row r="8" spans="2:27" ht="12.75">
      <c r="B8" s="16" t="s">
        <v>14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252"/>
      <c r="N8" s="252"/>
      <c r="O8" s="18" t="s">
        <v>15</v>
      </c>
      <c r="P8" s="17"/>
      <c r="Q8" s="17"/>
      <c r="R8" s="17"/>
      <c r="S8" s="17"/>
      <c r="T8" s="19"/>
      <c r="U8" s="19"/>
      <c r="V8" s="17"/>
      <c r="W8" s="20"/>
      <c r="X8" s="20"/>
      <c r="Y8" s="17"/>
      <c r="Z8" s="98"/>
      <c r="AA8" s="14"/>
    </row>
    <row r="9" spans="2:27" ht="12.75" customHeight="1">
      <c r="B9" s="16"/>
      <c r="C9" s="21"/>
      <c r="D9" s="22" t="s">
        <v>7</v>
      </c>
      <c r="E9" s="23"/>
      <c r="F9" s="23"/>
      <c r="G9" s="24"/>
      <c r="H9" s="5"/>
      <c r="I9" s="5"/>
      <c r="J9" s="21"/>
      <c r="K9" s="24" t="s">
        <v>16</v>
      </c>
      <c r="L9" s="173"/>
      <c r="M9" s="17"/>
      <c r="N9" s="17"/>
      <c r="O9" s="210" t="s">
        <v>69</v>
      </c>
      <c r="P9" s="211"/>
      <c r="Q9" s="211"/>
      <c r="R9" s="211"/>
      <c r="S9" s="211"/>
      <c r="T9" s="211"/>
      <c r="U9" s="211"/>
      <c r="V9" s="211"/>
      <c r="W9" s="211"/>
      <c r="X9" s="211"/>
      <c r="Y9" s="211"/>
      <c r="Z9" s="211"/>
      <c r="AA9" s="212"/>
    </row>
    <row r="10" spans="2:27" ht="3.75" customHeight="1">
      <c r="B10" s="25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7"/>
      <c r="N10" s="27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8"/>
    </row>
    <row r="11" spans="2:27" ht="3.75" customHeight="1">
      <c r="B11" s="254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30" t="s">
        <v>17</v>
      </c>
      <c r="N11" s="29" t="s">
        <v>18</v>
      </c>
      <c r="O11" s="30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31"/>
      <c r="AA11" s="255"/>
    </row>
    <row r="12" spans="2:27" ht="12.75" customHeight="1">
      <c r="B12" s="33"/>
      <c r="C12" s="34"/>
      <c r="D12" s="35"/>
      <c r="E12" s="35"/>
      <c r="F12" s="35"/>
      <c r="G12" s="35"/>
      <c r="H12" s="35"/>
      <c r="I12" s="35"/>
      <c r="J12" s="35"/>
      <c r="K12" s="35"/>
      <c r="L12" s="35"/>
      <c r="M12" s="36" t="s">
        <v>19</v>
      </c>
      <c r="N12" s="35"/>
      <c r="O12" s="208"/>
      <c r="P12" s="208"/>
      <c r="Q12" s="208"/>
      <c r="R12" s="208"/>
      <c r="S12" s="208"/>
      <c r="T12" s="208"/>
      <c r="U12" s="208"/>
      <c r="V12" s="208"/>
      <c r="W12" s="208"/>
      <c r="X12" s="35"/>
      <c r="Y12" s="37"/>
      <c r="Z12" s="32"/>
      <c r="AA12" s="256"/>
    </row>
    <row r="13" spans="2:27" ht="12.75" customHeight="1">
      <c r="B13" s="217" t="s">
        <v>20</v>
      </c>
      <c r="C13" s="218"/>
      <c r="D13" s="218"/>
      <c r="E13" s="218"/>
      <c r="F13" s="218"/>
      <c r="G13" s="218"/>
      <c r="H13" s="218"/>
      <c r="I13" s="218"/>
      <c r="J13" s="218"/>
      <c r="K13" s="38"/>
      <c r="L13" s="38"/>
      <c r="M13" s="39"/>
      <c r="N13" s="40"/>
      <c r="O13" s="224" t="str">
        <f>IF(C9&lt;&gt;0,"Financiamento","Repasse")</f>
        <v>Repasse</v>
      </c>
      <c r="P13" s="225"/>
      <c r="Q13" s="225"/>
      <c r="R13" s="226"/>
      <c r="S13" s="214" t="s">
        <v>0</v>
      </c>
      <c r="T13" s="215"/>
      <c r="U13" s="215"/>
      <c r="V13" s="215"/>
      <c r="W13" s="215"/>
      <c r="X13" s="216"/>
      <c r="Y13" s="41" t="s">
        <v>1</v>
      </c>
      <c r="Z13" s="42" t="s">
        <v>21</v>
      </c>
      <c r="AA13" s="43" t="s">
        <v>0</v>
      </c>
    </row>
    <row r="14" spans="2:27" ht="12.75" customHeight="1">
      <c r="B14" s="44" t="s">
        <v>3</v>
      </c>
      <c r="C14" s="219" t="s">
        <v>22</v>
      </c>
      <c r="D14" s="220"/>
      <c r="E14" s="220"/>
      <c r="F14" s="220"/>
      <c r="G14" s="220"/>
      <c r="H14" s="220"/>
      <c r="I14" s="220"/>
      <c r="J14" s="220"/>
      <c r="K14" s="46"/>
      <c r="L14" s="47" t="s">
        <v>23</v>
      </c>
      <c r="M14" s="48" t="s">
        <v>24</v>
      </c>
      <c r="N14" s="49" t="s">
        <v>25</v>
      </c>
      <c r="O14" s="50" t="s">
        <v>6</v>
      </c>
      <c r="P14" s="50" t="s">
        <v>26</v>
      </c>
      <c r="Q14" s="50" t="s">
        <v>27</v>
      </c>
      <c r="R14" s="50" t="s">
        <v>2</v>
      </c>
      <c r="S14" s="51" t="s">
        <v>28</v>
      </c>
      <c r="T14" s="52" t="s">
        <v>29</v>
      </c>
      <c r="U14" s="53" t="s">
        <v>4</v>
      </c>
      <c r="V14" s="51" t="s">
        <v>30</v>
      </c>
      <c r="W14" s="53" t="s">
        <v>4</v>
      </c>
      <c r="X14" s="54" t="s">
        <v>31</v>
      </c>
      <c r="Y14" s="45" t="s">
        <v>32</v>
      </c>
      <c r="Z14" s="55" t="s">
        <v>33</v>
      </c>
      <c r="AA14" s="56" t="s">
        <v>34</v>
      </c>
    </row>
    <row r="15" spans="2:28" s="70" customFormat="1" ht="12.75" customHeight="1">
      <c r="B15" s="57">
        <v>1</v>
      </c>
      <c r="C15" s="174" t="s">
        <v>70</v>
      </c>
      <c r="D15" s="175"/>
      <c r="E15" s="175"/>
      <c r="F15" s="175"/>
      <c r="G15" s="175"/>
      <c r="H15" s="175"/>
      <c r="I15" s="175"/>
      <c r="J15" s="175"/>
      <c r="K15" s="176"/>
      <c r="L15" s="58"/>
      <c r="M15" s="59"/>
      <c r="N15" s="60"/>
      <c r="O15" s="61">
        <v>10305</v>
      </c>
      <c r="P15" s="62"/>
      <c r="Q15" s="62"/>
      <c r="R15" s="63">
        <v>1</v>
      </c>
      <c r="S15" s="61"/>
      <c r="T15" s="64"/>
      <c r="U15" s="65">
        <f aca="true" t="shared" si="0" ref="U15:U39">1-R15-W15</f>
        <v>0</v>
      </c>
      <c r="V15" s="61">
        <f aca="true" t="shared" si="1" ref="V15:V39">Y15*W15</f>
        <v>0</v>
      </c>
      <c r="W15" s="63"/>
      <c r="X15" s="66">
        <f aca="true" t="shared" si="2" ref="X15:X39">IF(Y15&lt;&gt;0,1-R15,0)</f>
        <v>0</v>
      </c>
      <c r="Y15" s="61">
        <f>SUM(O15,S15)</f>
        <v>10305</v>
      </c>
      <c r="Z15" s="67" t="s">
        <v>44</v>
      </c>
      <c r="AA15" s="68"/>
      <c r="AB15" s="69">
        <f aca="true" t="shared" si="3" ref="AB15:AB37">IF(M15=1,"ERRO - VALOR SUPERA LIMITE",IF(N15=1,"ERRO - VALOR INFERIOR AO ESTABELECIDO",""))</f>
      </c>
    </row>
    <row r="16" spans="2:28" s="70" customFormat="1" ht="12.75" customHeight="1">
      <c r="B16" s="57">
        <v>2</v>
      </c>
      <c r="C16" s="174" t="s">
        <v>71</v>
      </c>
      <c r="D16" s="175"/>
      <c r="E16" s="175"/>
      <c r="F16" s="175"/>
      <c r="G16" s="175"/>
      <c r="H16" s="175"/>
      <c r="I16" s="175"/>
      <c r="J16" s="175"/>
      <c r="K16" s="176"/>
      <c r="L16" s="58"/>
      <c r="M16" s="59"/>
      <c r="N16" s="60"/>
      <c r="O16" s="61">
        <v>96161.49</v>
      </c>
      <c r="P16" s="62"/>
      <c r="Q16" s="62"/>
      <c r="R16" s="63">
        <v>1</v>
      </c>
      <c r="S16" s="61"/>
      <c r="T16" s="64"/>
      <c r="U16" s="65">
        <f t="shared" si="0"/>
        <v>0</v>
      </c>
      <c r="V16" s="61">
        <f t="shared" si="1"/>
        <v>0</v>
      </c>
      <c r="W16" s="63"/>
      <c r="X16" s="66">
        <f t="shared" si="2"/>
        <v>0</v>
      </c>
      <c r="Y16" s="61">
        <f aca="true" t="shared" si="4" ref="Y16:Y39">SUM(O16,S16)</f>
        <v>96161.49</v>
      </c>
      <c r="Z16" s="67" t="s">
        <v>44</v>
      </c>
      <c r="AA16" s="68"/>
      <c r="AB16" s="69">
        <f t="shared" si="3"/>
      </c>
    </row>
    <row r="17" spans="2:28" s="70" customFormat="1" ht="12.75" customHeight="1">
      <c r="B17" s="57">
        <v>3</v>
      </c>
      <c r="C17" s="174" t="s">
        <v>72</v>
      </c>
      <c r="D17" s="175"/>
      <c r="E17" s="175"/>
      <c r="F17" s="175"/>
      <c r="G17" s="175"/>
      <c r="H17" s="175"/>
      <c r="I17" s="175"/>
      <c r="J17" s="175"/>
      <c r="K17" s="176"/>
      <c r="L17" s="58"/>
      <c r="M17" s="59"/>
      <c r="N17" s="60"/>
      <c r="O17" s="61">
        <v>350</v>
      </c>
      <c r="P17" s="62"/>
      <c r="Q17" s="62"/>
      <c r="R17" s="63">
        <v>1</v>
      </c>
      <c r="S17" s="61"/>
      <c r="T17" s="64"/>
      <c r="U17" s="65">
        <f t="shared" si="0"/>
        <v>0</v>
      </c>
      <c r="V17" s="61">
        <f t="shared" si="1"/>
        <v>0</v>
      </c>
      <c r="W17" s="63"/>
      <c r="X17" s="66">
        <f t="shared" si="2"/>
        <v>0</v>
      </c>
      <c r="Y17" s="61">
        <f t="shared" si="4"/>
        <v>350</v>
      </c>
      <c r="Z17" s="67" t="s">
        <v>44</v>
      </c>
      <c r="AA17" s="68"/>
      <c r="AB17" s="69">
        <f t="shared" si="3"/>
      </c>
    </row>
    <row r="18" spans="2:28" s="70" customFormat="1" ht="12.75" customHeight="1">
      <c r="B18" s="57">
        <v>4</v>
      </c>
      <c r="C18" s="174" t="s">
        <v>73</v>
      </c>
      <c r="D18" s="175"/>
      <c r="E18" s="175"/>
      <c r="F18" s="175"/>
      <c r="G18" s="175"/>
      <c r="H18" s="175"/>
      <c r="I18" s="175"/>
      <c r="J18" s="175"/>
      <c r="K18" s="176"/>
      <c r="L18" s="58"/>
      <c r="M18" s="59"/>
      <c r="N18" s="60"/>
      <c r="O18" s="61">
        <v>2808</v>
      </c>
      <c r="P18" s="62"/>
      <c r="Q18" s="62"/>
      <c r="R18" s="63">
        <v>1</v>
      </c>
      <c r="S18" s="61"/>
      <c r="T18" s="64"/>
      <c r="U18" s="65">
        <f t="shared" si="0"/>
        <v>0</v>
      </c>
      <c r="V18" s="61">
        <f t="shared" si="1"/>
        <v>0</v>
      </c>
      <c r="W18" s="63"/>
      <c r="X18" s="66">
        <f t="shared" si="2"/>
        <v>0</v>
      </c>
      <c r="Y18" s="61">
        <f t="shared" si="4"/>
        <v>2808</v>
      </c>
      <c r="Z18" s="67" t="s">
        <v>44</v>
      </c>
      <c r="AA18" s="68"/>
      <c r="AB18" s="69">
        <f t="shared" si="3"/>
      </c>
    </row>
    <row r="19" spans="2:28" s="70" customFormat="1" ht="12.75" customHeight="1">
      <c r="B19" s="57">
        <v>5</v>
      </c>
      <c r="C19" s="174" t="s">
        <v>74</v>
      </c>
      <c r="D19" s="175"/>
      <c r="E19" s="175"/>
      <c r="F19" s="175"/>
      <c r="G19" s="175"/>
      <c r="H19" s="175"/>
      <c r="I19" s="175"/>
      <c r="J19" s="175"/>
      <c r="K19" s="176"/>
      <c r="L19" s="58"/>
      <c r="M19" s="59"/>
      <c r="N19" s="60"/>
      <c r="O19" s="61">
        <v>13737</v>
      </c>
      <c r="P19" s="62"/>
      <c r="Q19" s="62"/>
      <c r="R19" s="63">
        <v>1</v>
      </c>
      <c r="S19" s="61"/>
      <c r="T19" s="64"/>
      <c r="U19" s="65">
        <f t="shared" si="0"/>
        <v>0</v>
      </c>
      <c r="V19" s="61">
        <f t="shared" si="1"/>
        <v>0</v>
      </c>
      <c r="W19" s="63"/>
      <c r="X19" s="66">
        <f t="shared" si="2"/>
        <v>0</v>
      </c>
      <c r="Y19" s="61">
        <f t="shared" si="4"/>
        <v>13737</v>
      </c>
      <c r="Z19" s="67" t="s">
        <v>44</v>
      </c>
      <c r="AA19" s="68"/>
      <c r="AB19" s="69">
        <f t="shared" si="3"/>
      </c>
    </row>
    <row r="20" spans="2:28" s="70" customFormat="1" ht="12.75" customHeight="1">
      <c r="B20" s="57">
        <v>6</v>
      </c>
      <c r="C20" s="174" t="s">
        <v>75</v>
      </c>
      <c r="D20" s="175"/>
      <c r="E20" s="175"/>
      <c r="F20" s="175"/>
      <c r="G20" s="175"/>
      <c r="H20" s="175"/>
      <c r="I20" s="175"/>
      <c r="J20" s="175"/>
      <c r="K20" s="176"/>
      <c r="L20" s="58"/>
      <c r="M20" s="59"/>
      <c r="N20" s="60"/>
      <c r="O20" s="61">
        <v>3459.81</v>
      </c>
      <c r="P20" s="62"/>
      <c r="Q20" s="62"/>
      <c r="R20" s="63">
        <v>1</v>
      </c>
      <c r="S20" s="61"/>
      <c r="T20" s="64"/>
      <c r="U20" s="65">
        <f t="shared" si="0"/>
        <v>0</v>
      </c>
      <c r="V20" s="61">
        <f t="shared" si="1"/>
        <v>0</v>
      </c>
      <c r="W20" s="63"/>
      <c r="X20" s="66">
        <f t="shared" si="2"/>
        <v>0</v>
      </c>
      <c r="Y20" s="61">
        <f t="shared" si="4"/>
        <v>3459.81</v>
      </c>
      <c r="Z20" s="67" t="s">
        <v>44</v>
      </c>
      <c r="AA20" s="71"/>
      <c r="AB20" s="69">
        <f t="shared" si="3"/>
      </c>
    </row>
    <row r="21" spans="2:28" s="70" customFormat="1" ht="12.75" customHeight="1">
      <c r="B21" s="57">
        <v>7</v>
      </c>
      <c r="C21" s="174"/>
      <c r="D21" s="175"/>
      <c r="E21" s="175"/>
      <c r="F21" s="175"/>
      <c r="G21" s="175"/>
      <c r="H21" s="175"/>
      <c r="I21" s="175"/>
      <c r="J21" s="175"/>
      <c r="K21" s="176"/>
      <c r="L21" s="58"/>
      <c r="M21" s="59"/>
      <c r="N21" s="60"/>
      <c r="O21" s="61"/>
      <c r="P21" s="62"/>
      <c r="Q21" s="62"/>
      <c r="R21" s="63"/>
      <c r="S21" s="61"/>
      <c r="T21" s="64"/>
      <c r="U21" s="65">
        <f t="shared" si="0"/>
        <v>1</v>
      </c>
      <c r="V21" s="61">
        <f t="shared" si="1"/>
        <v>0</v>
      </c>
      <c r="W21" s="63"/>
      <c r="X21" s="66">
        <f t="shared" si="2"/>
        <v>0</v>
      </c>
      <c r="Y21" s="61">
        <f t="shared" si="4"/>
        <v>0</v>
      </c>
      <c r="Z21" s="67"/>
      <c r="AA21" s="71"/>
      <c r="AB21" s="69">
        <f t="shared" si="3"/>
      </c>
    </row>
    <row r="22" spans="2:28" s="70" customFormat="1" ht="12.75" customHeight="1">
      <c r="B22" s="57">
        <v>8</v>
      </c>
      <c r="C22" s="174"/>
      <c r="D22" s="175"/>
      <c r="E22" s="175"/>
      <c r="F22" s="175"/>
      <c r="G22" s="175"/>
      <c r="H22" s="175"/>
      <c r="I22" s="175"/>
      <c r="J22" s="175"/>
      <c r="K22" s="176"/>
      <c r="L22" s="58"/>
      <c r="M22" s="59"/>
      <c r="N22" s="60"/>
      <c r="O22" s="61"/>
      <c r="P22" s="62"/>
      <c r="Q22" s="62"/>
      <c r="R22" s="63"/>
      <c r="S22" s="61"/>
      <c r="T22" s="64"/>
      <c r="U22" s="65">
        <f t="shared" si="0"/>
        <v>1</v>
      </c>
      <c r="V22" s="61">
        <f t="shared" si="1"/>
        <v>0</v>
      </c>
      <c r="W22" s="63"/>
      <c r="X22" s="66">
        <f t="shared" si="2"/>
        <v>0</v>
      </c>
      <c r="Y22" s="61">
        <f t="shared" si="4"/>
        <v>0</v>
      </c>
      <c r="Z22" s="67"/>
      <c r="AA22" s="71"/>
      <c r="AB22" s="69">
        <f t="shared" si="3"/>
      </c>
    </row>
    <row r="23" spans="2:28" s="70" customFormat="1" ht="12.75" customHeight="1">
      <c r="B23" s="57">
        <v>9</v>
      </c>
      <c r="C23" s="174"/>
      <c r="D23" s="175"/>
      <c r="E23" s="175"/>
      <c r="F23" s="175"/>
      <c r="G23" s="175"/>
      <c r="H23" s="175"/>
      <c r="I23" s="175"/>
      <c r="J23" s="175"/>
      <c r="K23" s="176"/>
      <c r="L23" s="58"/>
      <c r="M23" s="59"/>
      <c r="N23" s="60"/>
      <c r="O23" s="61"/>
      <c r="P23" s="62"/>
      <c r="Q23" s="62"/>
      <c r="R23" s="63"/>
      <c r="S23" s="61"/>
      <c r="T23" s="64"/>
      <c r="U23" s="65">
        <f t="shared" si="0"/>
        <v>1</v>
      </c>
      <c r="V23" s="61">
        <f t="shared" si="1"/>
        <v>0</v>
      </c>
      <c r="W23" s="63"/>
      <c r="X23" s="66">
        <f t="shared" si="2"/>
        <v>0</v>
      </c>
      <c r="Y23" s="61">
        <f t="shared" si="4"/>
        <v>0</v>
      </c>
      <c r="Z23" s="67"/>
      <c r="AA23" s="71"/>
      <c r="AB23" s="69">
        <f t="shared" si="3"/>
      </c>
    </row>
    <row r="24" spans="2:28" s="70" customFormat="1" ht="12.75" customHeight="1">
      <c r="B24" s="57">
        <v>10</v>
      </c>
      <c r="C24" s="174"/>
      <c r="D24" s="175"/>
      <c r="E24" s="175"/>
      <c r="F24" s="175"/>
      <c r="G24" s="175"/>
      <c r="H24" s="175"/>
      <c r="I24" s="175"/>
      <c r="J24" s="175"/>
      <c r="K24" s="176"/>
      <c r="L24" s="58"/>
      <c r="M24" s="59"/>
      <c r="N24" s="60"/>
      <c r="O24" s="61"/>
      <c r="P24" s="62"/>
      <c r="Q24" s="62"/>
      <c r="R24" s="63"/>
      <c r="S24" s="61"/>
      <c r="T24" s="64"/>
      <c r="U24" s="65">
        <f t="shared" si="0"/>
        <v>1</v>
      </c>
      <c r="V24" s="61">
        <f t="shared" si="1"/>
        <v>0</v>
      </c>
      <c r="W24" s="63"/>
      <c r="X24" s="66">
        <f t="shared" si="2"/>
        <v>0</v>
      </c>
      <c r="Y24" s="61">
        <f t="shared" si="4"/>
        <v>0</v>
      </c>
      <c r="Z24" s="67"/>
      <c r="AA24" s="71"/>
      <c r="AB24" s="69">
        <f t="shared" si="3"/>
      </c>
    </row>
    <row r="25" spans="2:28" s="70" customFormat="1" ht="12.75" customHeight="1">
      <c r="B25" s="57">
        <v>11</v>
      </c>
      <c r="C25" s="174"/>
      <c r="D25" s="175"/>
      <c r="E25" s="175"/>
      <c r="F25" s="175"/>
      <c r="G25" s="175"/>
      <c r="H25" s="175"/>
      <c r="I25" s="175"/>
      <c r="J25" s="175"/>
      <c r="K25" s="176"/>
      <c r="L25" s="58"/>
      <c r="M25" s="59"/>
      <c r="N25" s="60"/>
      <c r="O25" s="61"/>
      <c r="P25" s="62"/>
      <c r="Q25" s="62"/>
      <c r="R25" s="63"/>
      <c r="S25" s="61"/>
      <c r="T25" s="64"/>
      <c r="U25" s="65">
        <f t="shared" si="0"/>
        <v>1</v>
      </c>
      <c r="V25" s="61">
        <f t="shared" si="1"/>
        <v>0</v>
      </c>
      <c r="W25" s="63"/>
      <c r="X25" s="66">
        <f t="shared" si="2"/>
        <v>0</v>
      </c>
      <c r="Y25" s="61">
        <f t="shared" si="4"/>
        <v>0</v>
      </c>
      <c r="Z25" s="67"/>
      <c r="AA25" s="71"/>
      <c r="AB25" s="69">
        <f t="shared" si="3"/>
      </c>
    </row>
    <row r="26" spans="2:28" s="70" customFormat="1" ht="12.75" customHeight="1">
      <c r="B26" s="57">
        <v>12</v>
      </c>
      <c r="C26" s="174"/>
      <c r="D26" s="175"/>
      <c r="E26" s="175"/>
      <c r="F26" s="175"/>
      <c r="G26" s="175"/>
      <c r="H26" s="175"/>
      <c r="I26" s="175"/>
      <c r="J26" s="175"/>
      <c r="K26" s="176"/>
      <c r="L26" s="58"/>
      <c r="M26" s="59"/>
      <c r="N26" s="60"/>
      <c r="O26" s="61"/>
      <c r="P26" s="62"/>
      <c r="Q26" s="62"/>
      <c r="R26" s="63"/>
      <c r="S26" s="61"/>
      <c r="T26" s="64"/>
      <c r="U26" s="65">
        <f t="shared" si="0"/>
        <v>1</v>
      </c>
      <c r="V26" s="61">
        <f t="shared" si="1"/>
        <v>0</v>
      </c>
      <c r="W26" s="63"/>
      <c r="X26" s="66">
        <f t="shared" si="2"/>
        <v>0</v>
      </c>
      <c r="Y26" s="61">
        <f t="shared" si="4"/>
        <v>0</v>
      </c>
      <c r="Z26" s="67"/>
      <c r="AA26" s="71"/>
      <c r="AB26" s="69">
        <f t="shared" si="3"/>
      </c>
    </row>
    <row r="27" spans="2:28" s="70" customFormat="1" ht="12.75" customHeight="1">
      <c r="B27" s="57">
        <v>13</v>
      </c>
      <c r="C27" s="174"/>
      <c r="D27" s="175"/>
      <c r="E27" s="175"/>
      <c r="F27" s="175"/>
      <c r="G27" s="175"/>
      <c r="H27" s="175"/>
      <c r="I27" s="175"/>
      <c r="J27" s="175"/>
      <c r="K27" s="176"/>
      <c r="L27" s="58"/>
      <c r="M27" s="59"/>
      <c r="N27" s="60"/>
      <c r="O27" s="61"/>
      <c r="P27" s="62"/>
      <c r="Q27" s="62"/>
      <c r="R27" s="63"/>
      <c r="S27" s="61"/>
      <c r="T27" s="64"/>
      <c r="U27" s="65">
        <f t="shared" si="0"/>
        <v>1</v>
      </c>
      <c r="V27" s="61">
        <f t="shared" si="1"/>
        <v>0</v>
      </c>
      <c r="W27" s="63"/>
      <c r="X27" s="66">
        <f t="shared" si="2"/>
        <v>0</v>
      </c>
      <c r="Y27" s="61">
        <f t="shared" si="4"/>
        <v>0</v>
      </c>
      <c r="Z27" s="67"/>
      <c r="AA27" s="68"/>
      <c r="AB27" s="69">
        <f t="shared" si="3"/>
      </c>
    </row>
    <row r="28" spans="2:28" s="70" customFormat="1" ht="12.75" customHeight="1">
      <c r="B28" s="57">
        <v>14</v>
      </c>
      <c r="C28" s="174"/>
      <c r="D28" s="175"/>
      <c r="E28" s="175"/>
      <c r="F28" s="175"/>
      <c r="G28" s="175"/>
      <c r="H28" s="175"/>
      <c r="I28" s="175"/>
      <c r="J28" s="175"/>
      <c r="K28" s="176"/>
      <c r="L28" s="58"/>
      <c r="M28" s="59"/>
      <c r="N28" s="60"/>
      <c r="O28" s="61"/>
      <c r="P28" s="62"/>
      <c r="Q28" s="62"/>
      <c r="R28" s="63"/>
      <c r="S28" s="61"/>
      <c r="T28" s="64"/>
      <c r="U28" s="65">
        <f t="shared" si="0"/>
        <v>1</v>
      </c>
      <c r="V28" s="61">
        <f t="shared" si="1"/>
        <v>0</v>
      </c>
      <c r="W28" s="63"/>
      <c r="X28" s="66">
        <f t="shared" si="2"/>
        <v>0</v>
      </c>
      <c r="Y28" s="61">
        <f t="shared" si="4"/>
        <v>0</v>
      </c>
      <c r="Z28" s="67"/>
      <c r="AA28" s="68"/>
      <c r="AB28" s="69">
        <f t="shared" si="3"/>
      </c>
    </row>
    <row r="29" spans="2:28" s="70" customFormat="1" ht="12.75" customHeight="1">
      <c r="B29" s="57">
        <v>15</v>
      </c>
      <c r="C29" s="174"/>
      <c r="D29" s="175"/>
      <c r="E29" s="175"/>
      <c r="F29" s="175"/>
      <c r="G29" s="175"/>
      <c r="H29" s="175"/>
      <c r="I29" s="175"/>
      <c r="J29" s="175"/>
      <c r="K29" s="176"/>
      <c r="L29" s="58"/>
      <c r="M29" s="59"/>
      <c r="N29" s="60"/>
      <c r="O29" s="61"/>
      <c r="P29" s="62"/>
      <c r="Q29" s="62"/>
      <c r="R29" s="63"/>
      <c r="S29" s="61"/>
      <c r="T29" s="64"/>
      <c r="U29" s="65">
        <f t="shared" si="0"/>
        <v>1</v>
      </c>
      <c r="V29" s="61">
        <f t="shared" si="1"/>
        <v>0</v>
      </c>
      <c r="W29" s="63"/>
      <c r="X29" s="66">
        <f t="shared" si="2"/>
        <v>0</v>
      </c>
      <c r="Y29" s="61">
        <f t="shared" si="4"/>
        <v>0</v>
      </c>
      <c r="Z29" s="67"/>
      <c r="AA29" s="68"/>
      <c r="AB29" s="69">
        <f t="shared" si="3"/>
      </c>
    </row>
    <row r="30" spans="2:28" s="70" customFormat="1" ht="12.75" customHeight="1">
      <c r="B30" s="57">
        <v>16</v>
      </c>
      <c r="C30" s="174"/>
      <c r="D30" s="175"/>
      <c r="E30" s="175"/>
      <c r="F30" s="175"/>
      <c r="G30" s="175"/>
      <c r="H30" s="175"/>
      <c r="I30" s="175"/>
      <c r="J30" s="175"/>
      <c r="K30" s="176"/>
      <c r="L30" s="58"/>
      <c r="M30" s="59"/>
      <c r="N30" s="60"/>
      <c r="O30" s="61"/>
      <c r="P30" s="62"/>
      <c r="Q30" s="62"/>
      <c r="R30" s="63"/>
      <c r="S30" s="61"/>
      <c r="T30" s="64"/>
      <c r="U30" s="65">
        <f t="shared" si="0"/>
        <v>1</v>
      </c>
      <c r="V30" s="61">
        <f t="shared" si="1"/>
        <v>0</v>
      </c>
      <c r="W30" s="63"/>
      <c r="X30" s="66">
        <f t="shared" si="2"/>
        <v>0</v>
      </c>
      <c r="Y30" s="61">
        <f t="shared" si="4"/>
        <v>0</v>
      </c>
      <c r="Z30" s="57"/>
      <c r="AA30" s="68"/>
      <c r="AB30" s="69">
        <f t="shared" si="3"/>
      </c>
    </row>
    <row r="31" spans="2:28" s="70" customFormat="1" ht="12.75" customHeight="1">
      <c r="B31" s="57"/>
      <c r="C31" s="174"/>
      <c r="D31" s="175"/>
      <c r="E31" s="175"/>
      <c r="F31" s="175"/>
      <c r="G31" s="175"/>
      <c r="H31" s="175"/>
      <c r="I31" s="175"/>
      <c r="J31" s="175"/>
      <c r="K31" s="176"/>
      <c r="L31" s="58"/>
      <c r="M31" s="59"/>
      <c r="N31" s="60"/>
      <c r="O31" s="61"/>
      <c r="P31" s="62"/>
      <c r="Q31" s="62"/>
      <c r="R31" s="63"/>
      <c r="S31" s="61"/>
      <c r="T31" s="64"/>
      <c r="U31" s="65">
        <f t="shared" si="0"/>
        <v>1</v>
      </c>
      <c r="V31" s="61">
        <f t="shared" si="1"/>
        <v>0</v>
      </c>
      <c r="W31" s="63"/>
      <c r="X31" s="66">
        <f t="shared" si="2"/>
        <v>0</v>
      </c>
      <c r="Y31" s="61">
        <f t="shared" si="4"/>
        <v>0</v>
      </c>
      <c r="Z31" s="57"/>
      <c r="AA31" s="68"/>
      <c r="AB31" s="69">
        <f t="shared" si="3"/>
      </c>
    </row>
    <row r="32" spans="2:28" s="70" customFormat="1" ht="12.75" customHeight="1">
      <c r="B32" s="57"/>
      <c r="C32" s="174"/>
      <c r="D32" s="175"/>
      <c r="E32" s="175"/>
      <c r="F32" s="175"/>
      <c r="G32" s="175"/>
      <c r="H32" s="175"/>
      <c r="I32" s="175"/>
      <c r="J32" s="175"/>
      <c r="K32" s="176"/>
      <c r="L32" s="58"/>
      <c r="M32" s="59"/>
      <c r="N32" s="60"/>
      <c r="O32" s="61"/>
      <c r="P32" s="62"/>
      <c r="Q32" s="62"/>
      <c r="R32" s="63"/>
      <c r="S32" s="61"/>
      <c r="T32" s="64"/>
      <c r="U32" s="65">
        <f t="shared" si="0"/>
        <v>1</v>
      </c>
      <c r="V32" s="61">
        <f t="shared" si="1"/>
        <v>0</v>
      </c>
      <c r="W32" s="63"/>
      <c r="X32" s="66">
        <f t="shared" si="2"/>
        <v>0</v>
      </c>
      <c r="Y32" s="61">
        <f t="shared" si="4"/>
        <v>0</v>
      </c>
      <c r="Z32" s="57"/>
      <c r="AA32" s="68"/>
      <c r="AB32" s="69">
        <f t="shared" si="3"/>
      </c>
    </row>
    <row r="33" spans="2:28" s="70" customFormat="1" ht="12.75" customHeight="1">
      <c r="B33" s="57"/>
      <c r="C33" s="174"/>
      <c r="D33" s="175"/>
      <c r="E33" s="175"/>
      <c r="F33" s="175"/>
      <c r="G33" s="175"/>
      <c r="H33" s="175"/>
      <c r="I33" s="175"/>
      <c r="J33" s="175"/>
      <c r="K33" s="176"/>
      <c r="L33" s="58"/>
      <c r="M33" s="59"/>
      <c r="N33" s="60"/>
      <c r="O33" s="61"/>
      <c r="P33" s="62"/>
      <c r="Q33" s="62"/>
      <c r="R33" s="63"/>
      <c r="S33" s="61"/>
      <c r="T33" s="64"/>
      <c r="U33" s="65">
        <f t="shared" si="0"/>
        <v>1</v>
      </c>
      <c r="V33" s="61">
        <f t="shared" si="1"/>
        <v>0</v>
      </c>
      <c r="W33" s="63"/>
      <c r="X33" s="66">
        <f t="shared" si="2"/>
        <v>0</v>
      </c>
      <c r="Y33" s="61">
        <f t="shared" si="4"/>
        <v>0</v>
      </c>
      <c r="Z33" s="57"/>
      <c r="AA33" s="68"/>
      <c r="AB33" s="69">
        <f t="shared" si="3"/>
      </c>
    </row>
    <row r="34" spans="2:28" s="70" customFormat="1" ht="12.75" customHeight="1">
      <c r="B34" s="57"/>
      <c r="C34" s="174"/>
      <c r="D34" s="175"/>
      <c r="E34" s="175"/>
      <c r="F34" s="175"/>
      <c r="G34" s="175"/>
      <c r="H34" s="175"/>
      <c r="I34" s="175"/>
      <c r="J34" s="175"/>
      <c r="K34" s="176"/>
      <c r="L34" s="58"/>
      <c r="M34" s="59"/>
      <c r="N34" s="60"/>
      <c r="O34" s="61"/>
      <c r="P34" s="62"/>
      <c r="Q34" s="62"/>
      <c r="R34" s="63"/>
      <c r="S34" s="61"/>
      <c r="T34" s="64"/>
      <c r="U34" s="65">
        <f t="shared" si="0"/>
        <v>1</v>
      </c>
      <c r="V34" s="61">
        <f t="shared" si="1"/>
        <v>0</v>
      </c>
      <c r="W34" s="63"/>
      <c r="X34" s="66">
        <f t="shared" si="2"/>
        <v>0</v>
      </c>
      <c r="Y34" s="61">
        <f t="shared" si="4"/>
        <v>0</v>
      </c>
      <c r="Z34" s="57"/>
      <c r="AA34" s="68"/>
      <c r="AB34" s="69">
        <f t="shared" si="3"/>
      </c>
    </row>
    <row r="35" spans="2:28" s="70" customFormat="1" ht="12.75" customHeight="1">
      <c r="B35" s="57"/>
      <c r="C35" s="174"/>
      <c r="D35" s="175"/>
      <c r="E35" s="175"/>
      <c r="F35" s="175"/>
      <c r="G35" s="175"/>
      <c r="H35" s="175"/>
      <c r="I35" s="175"/>
      <c r="J35" s="175"/>
      <c r="K35" s="176"/>
      <c r="L35" s="58"/>
      <c r="M35" s="59"/>
      <c r="N35" s="60"/>
      <c r="O35" s="61"/>
      <c r="P35" s="62"/>
      <c r="Q35" s="62"/>
      <c r="R35" s="63"/>
      <c r="S35" s="61"/>
      <c r="T35" s="64"/>
      <c r="U35" s="65">
        <f t="shared" si="0"/>
        <v>1</v>
      </c>
      <c r="V35" s="61">
        <f t="shared" si="1"/>
        <v>0</v>
      </c>
      <c r="W35" s="63"/>
      <c r="X35" s="66">
        <f t="shared" si="2"/>
        <v>0</v>
      </c>
      <c r="Y35" s="61">
        <f t="shared" si="4"/>
        <v>0</v>
      </c>
      <c r="Z35" s="57"/>
      <c r="AA35" s="68"/>
      <c r="AB35" s="69">
        <f t="shared" si="3"/>
      </c>
    </row>
    <row r="36" spans="2:28" s="70" customFormat="1" ht="12.75" customHeight="1">
      <c r="B36" s="57"/>
      <c r="C36" s="174"/>
      <c r="D36" s="175"/>
      <c r="E36" s="175"/>
      <c r="F36" s="175"/>
      <c r="G36" s="175"/>
      <c r="H36" s="175"/>
      <c r="I36" s="175"/>
      <c r="J36" s="175"/>
      <c r="K36" s="176"/>
      <c r="L36" s="58"/>
      <c r="M36" s="59"/>
      <c r="N36" s="60"/>
      <c r="O36" s="61"/>
      <c r="P36" s="62"/>
      <c r="Q36" s="62"/>
      <c r="R36" s="63"/>
      <c r="S36" s="61"/>
      <c r="T36" s="64"/>
      <c r="U36" s="65">
        <f t="shared" si="0"/>
        <v>1</v>
      </c>
      <c r="V36" s="61">
        <f t="shared" si="1"/>
        <v>0</v>
      </c>
      <c r="W36" s="63"/>
      <c r="X36" s="66">
        <f t="shared" si="2"/>
        <v>0</v>
      </c>
      <c r="Y36" s="61">
        <f t="shared" si="4"/>
        <v>0</v>
      </c>
      <c r="Z36" s="57"/>
      <c r="AA36" s="68"/>
      <c r="AB36" s="69">
        <f t="shared" si="3"/>
      </c>
    </row>
    <row r="37" spans="2:28" s="70" customFormat="1" ht="12.75" customHeight="1">
      <c r="B37" s="57"/>
      <c r="C37" s="174"/>
      <c r="D37" s="175"/>
      <c r="E37" s="175"/>
      <c r="F37" s="175"/>
      <c r="G37" s="175"/>
      <c r="H37" s="175"/>
      <c r="I37" s="175"/>
      <c r="J37" s="175"/>
      <c r="K37" s="176"/>
      <c r="L37" s="58"/>
      <c r="M37" s="59"/>
      <c r="N37" s="60"/>
      <c r="O37" s="61"/>
      <c r="P37" s="62"/>
      <c r="Q37" s="62"/>
      <c r="R37" s="63"/>
      <c r="S37" s="61"/>
      <c r="T37" s="64"/>
      <c r="U37" s="65">
        <f t="shared" si="0"/>
        <v>1</v>
      </c>
      <c r="V37" s="61">
        <f t="shared" si="1"/>
        <v>0</v>
      </c>
      <c r="W37" s="63"/>
      <c r="X37" s="66">
        <f t="shared" si="2"/>
        <v>0</v>
      </c>
      <c r="Y37" s="61">
        <f t="shared" si="4"/>
        <v>0</v>
      </c>
      <c r="Z37" s="57"/>
      <c r="AA37" s="68"/>
      <c r="AB37" s="69">
        <f t="shared" si="3"/>
      </c>
    </row>
    <row r="38" spans="2:27" s="70" customFormat="1" ht="12.75" customHeight="1">
      <c r="B38" s="57"/>
      <c r="C38" s="174"/>
      <c r="D38" s="175"/>
      <c r="E38" s="175"/>
      <c r="F38" s="175"/>
      <c r="G38" s="175"/>
      <c r="H38" s="175"/>
      <c r="I38" s="175"/>
      <c r="J38" s="175"/>
      <c r="K38" s="176"/>
      <c r="L38" s="58"/>
      <c r="M38" s="59"/>
      <c r="N38" s="60"/>
      <c r="O38" s="61"/>
      <c r="P38" s="62"/>
      <c r="Q38" s="62"/>
      <c r="R38" s="63"/>
      <c r="S38" s="61"/>
      <c r="T38" s="64"/>
      <c r="U38" s="65">
        <f t="shared" si="0"/>
        <v>1</v>
      </c>
      <c r="V38" s="61">
        <f t="shared" si="1"/>
        <v>0</v>
      </c>
      <c r="W38" s="63"/>
      <c r="X38" s="66">
        <f t="shared" si="2"/>
        <v>0</v>
      </c>
      <c r="Y38" s="61">
        <f t="shared" si="4"/>
        <v>0</v>
      </c>
      <c r="Z38" s="57"/>
      <c r="AA38" s="68"/>
    </row>
    <row r="39" spans="2:27" s="70" customFormat="1" ht="12.75" customHeight="1">
      <c r="B39" s="57"/>
      <c r="C39" s="174"/>
      <c r="D39" s="175"/>
      <c r="E39" s="175"/>
      <c r="F39" s="175"/>
      <c r="G39" s="175"/>
      <c r="H39" s="175"/>
      <c r="I39" s="175"/>
      <c r="J39" s="175"/>
      <c r="K39" s="176"/>
      <c r="L39" s="58"/>
      <c r="M39" s="59"/>
      <c r="N39" s="60"/>
      <c r="O39" s="61"/>
      <c r="P39" s="62"/>
      <c r="Q39" s="62"/>
      <c r="R39" s="63"/>
      <c r="S39" s="61"/>
      <c r="T39" s="64"/>
      <c r="U39" s="65">
        <f t="shared" si="0"/>
        <v>1</v>
      </c>
      <c r="V39" s="61">
        <f t="shared" si="1"/>
        <v>0</v>
      </c>
      <c r="W39" s="63"/>
      <c r="X39" s="66">
        <f t="shared" si="2"/>
        <v>0</v>
      </c>
      <c r="Y39" s="61">
        <f t="shared" si="4"/>
        <v>0</v>
      </c>
      <c r="Z39" s="57"/>
      <c r="AA39" s="68"/>
    </row>
    <row r="40" spans="2:28" s="70" customFormat="1" ht="12.75" customHeight="1">
      <c r="B40" s="72"/>
      <c r="C40" s="73"/>
      <c r="D40" s="73"/>
      <c r="E40" s="73"/>
      <c r="F40" s="73"/>
      <c r="G40" s="227"/>
      <c r="H40" s="228"/>
      <c r="I40" s="228"/>
      <c r="J40" s="228"/>
      <c r="K40" s="229"/>
      <c r="L40" s="74"/>
      <c r="M40" s="75"/>
      <c r="N40" s="76"/>
      <c r="O40" s="61">
        <f>SUM(O15:O39)</f>
        <v>126821.3</v>
      </c>
      <c r="P40" s="77">
        <f>SUM(P15:P39)</f>
        <v>0</v>
      </c>
      <c r="Q40" s="77">
        <f>SUM(Q15:Q39)</f>
        <v>0</v>
      </c>
      <c r="R40" s="65">
        <f>ROUND(O40/$Y40,4)</f>
        <v>1</v>
      </c>
      <c r="S40" s="61">
        <f>SUM(S15:S39)</f>
        <v>0</v>
      </c>
      <c r="T40" s="61">
        <f>SUM(T15:T39)</f>
        <v>0</v>
      </c>
      <c r="U40" s="65">
        <f>ROUND(S40/$Y40,4)</f>
        <v>0</v>
      </c>
      <c r="V40" s="61">
        <f>SUM(V15:V39)</f>
        <v>0</v>
      </c>
      <c r="W40" s="65">
        <f>ROUND(V40/Y40,4)</f>
        <v>0</v>
      </c>
      <c r="X40" s="65">
        <f>1-R40</f>
        <v>0</v>
      </c>
      <c r="Y40" s="78">
        <f>SUM(Y15:Y39)</f>
        <v>126821.3</v>
      </c>
      <c r="Z40" s="79"/>
      <c r="AA40" s="80"/>
      <c r="AB40" s="81">
        <f>O40+S40+V40</f>
        <v>126821.3</v>
      </c>
    </row>
    <row r="41" spans="2:27" s="70" customFormat="1" ht="12" customHeight="1">
      <c r="B41" s="257"/>
      <c r="C41" s="82"/>
      <c r="D41" s="82"/>
      <c r="E41" s="82"/>
      <c r="F41" s="82"/>
      <c r="G41" s="223"/>
      <c r="H41" s="223"/>
      <c r="I41" s="223"/>
      <c r="J41" s="223"/>
      <c r="K41" s="223"/>
      <c r="L41" s="83"/>
      <c r="M41" s="83"/>
      <c r="N41" s="83"/>
      <c r="O41" s="84"/>
      <c r="P41" s="82"/>
      <c r="Q41" s="82"/>
      <c r="R41" s="82"/>
      <c r="S41" s="85"/>
      <c r="T41" s="82"/>
      <c r="U41" s="82"/>
      <c r="V41" s="84"/>
      <c r="W41" s="84"/>
      <c r="X41" s="84"/>
      <c r="Y41" s="85">
        <f>IF(SUM(Y15:Y39)=0,"",IF(SUM(Y15:Y39)&lt;&gt;AB40,"ERRO",""))</f>
      </c>
      <c r="Z41" s="86"/>
      <c r="AA41" s="87"/>
    </row>
    <row r="42" spans="2:27" s="93" customFormat="1" ht="12.75">
      <c r="B42" s="258"/>
      <c r="C42" s="88"/>
      <c r="D42" s="88"/>
      <c r="E42" s="88"/>
      <c r="F42" s="88"/>
      <c r="G42" s="89"/>
      <c r="H42" s="89"/>
      <c r="I42" s="89"/>
      <c r="J42" s="89"/>
      <c r="K42" s="89"/>
      <c r="L42" s="89"/>
      <c r="M42" s="89"/>
      <c r="N42" s="89"/>
      <c r="O42" s="90"/>
      <c r="P42" s="88"/>
      <c r="Q42" s="88"/>
      <c r="R42" s="88"/>
      <c r="S42" s="91"/>
      <c r="T42" s="88"/>
      <c r="U42" s="88"/>
      <c r="V42" s="182" t="s">
        <v>35</v>
      </c>
      <c r="W42" s="183"/>
      <c r="X42" s="183"/>
      <c r="Y42" s="183"/>
      <c r="Z42" s="184"/>
      <c r="AA42" s="92"/>
    </row>
    <row r="43" spans="2:27" s="88" customFormat="1" ht="12.75" customHeight="1">
      <c r="B43" s="258"/>
      <c r="E43" s="259"/>
      <c r="H43" s="259"/>
      <c r="I43" s="259"/>
      <c r="J43" s="259"/>
      <c r="K43" s="260"/>
      <c r="L43" s="260"/>
      <c r="M43" s="260"/>
      <c r="N43" s="260"/>
      <c r="O43" s="94">
        <f>IF(P40&lt;&gt;0,"ERRO - ITEM NÃO ACEITA UTILIZAÇÃO DE REPASSE - SOMENTE CONTRAPARTIDA","")</f>
      </c>
      <c r="P43" s="94"/>
      <c r="V43" s="185" t="s">
        <v>36</v>
      </c>
      <c r="W43" s="186"/>
      <c r="X43" s="186"/>
      <c r="Y43" s="186"/>
      <c r="Z43" s="187"/>
      <c r="AA43" s="92"/>
    </row>
    <row r="44" spans="2:27" s="88" customFormat="1" ht="12.75" customHeight="1">
      <c r="B44" s="261" t="s">
        <v>68</v>
      </c>
      <c r="C44" s="221"/>
      <c r="D44" s="221"/>
      <c r="E44" s="221"/>
      <c r="F44" s="221"/>
      <c r="G44" s="221"/>
      <c r="H44" s="221"/>
      <c r="I44" s="221"/>
      <c r="J44" s="221"/>
      <c r="K44" s="221"/>
      <c r="L44" s="221"/>
      <c r="M44" s="221"/>
      <c r="N44" s="221"/>
      <c r="O44" s="221"/>
      <c r="P44" s="221"/>
      <c r="Q44" s="221"/>
      <c r="R44" s="221"/>
      <c r="V44" s="188" t="s">
        <v>37</v>
      </c>
      <c r="W44" s="189"/>
      <c r="X44" s="189"/>
      <c r="Y44" s="189"/>
      <c r="Z44" s="190"/>
      <c r="AA44" s="95"/>
    </row>
    <row r="45" spans="2:27" s="20" customFormat="1" ht="12.75">
      <c r="B45" s="262" t="s">
        <v>8</v>
      </c>
      <c r="D45" s="96"/>
      <c r="E45" s="96"/>
      <c r="F45" s="96"/>
      <c r="G45" s="96"/>
      <c r="H45" s="96"/>
      <c r="I45" s="96"/>
      <c r="J45" s="96"/>
      <c r="AA45" s="263"/>
    </row>
    <row r="46" spans="2:27" ht="12.75">
      <c r="B46" s="16"/>
      <c r="C46" s="5"/>
      <c r="D46" s="5"/>
      <c r="E46" s="5"/>
      <c r="F46" s="5"/>
      <c r="G46" s="5"/>
      <c r="H46" s="97"/>
      <c r="I46" s="97"/>
      <c r="J46" s="97"/>
      <c r="K46" s="20"/>
      <c r="L46" s="20"/>
      <c r="M46" s="98"/>
      <c r="N46" s="98"/>
      <c r="O46" s="20"/>
      <c r="P46" s="20"/>
      <c r="Q46" s="20"/>
      <c r="R46" s="20"/>
      <c r="S46" s="20"/>
      <c r="T46" s="17"/>
      <c r="U46" s="17"/>
      <c r="V46" s="17"/>
      <c r="W46" s="1"/>
      <c r="X46" s="1"/>
      <c r="Y46" s="1"/>
      <c r="Z46" s="1"/>
      <c r="AA46" s="14"/>
    </row>
    <row r="47" spans="2:27" ht="12.75">
      <c r="B47" s="16"/>
      <c r="C47" s="5"/>
      <c r="D47" s="5"/>
      <c r="E47" s="5"/>
      <c r="F47" s="5"/>
      <c r="G47" s="5"/>
      <c r="H47" s="97"/>
      <c r="I47" s="97"/>
      <c r="J47" s="97"/>
      <c r="K47" s="20"/>
      <c r="L47" s="20"/>
      <c r="M47" s="98"/>
      <c r="N47" s="98"/>
      <c r="O47" s="20"/>
      <c r="P47" s="20"/>
      <c r="Q47" s="20"/>
      <c r="R47" s="20"/>
      <c r="S47" s="20"/>
      <c r="T47" s="17"/>
      <c r="U47" s="17"/>
      <c r="V47" s="17"/>
      <c r="W47" s="1"/>
      <c r="X47" s="1"/>
      <c r="Y47" s="1"/>
      <c r="Z47" s="1"/>
      <c r="AA47" s="14"/>
    </row>
    <row r="48" spans="2:27" ht="12.75" customHeight="1">
      <c r="B48" s="16"/>
      <c r="C48" s="5"/>
      <c r="D48" s="5"/>
      <c r="E48" s="5"/>
      <c r="F48" s="5"/>
      <c r="G48" s="5"/>
      <c r="H48" s="22"/>
      <c r="I48" s="22"/>
      <c r="J48" s="22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"/>
      <c r="X48" s="1"/>
      <c r="Y48" s="1"/>
      <c r="Z48" s="1"/>
      <c r="AA48" s="14"/>
    </row>
    <row r="49" spans="2:27" ht="12.75">
      <c r="B49" s="16"/>
      <c r="C49" s="5"/>
      <c r="D49" s="5"/>
      <c r="E49" s="5"/>
      <c r="F49" s="5"/>
      <c r="G49" s="5"/>
      <c r="H49" s="5"/>
      <c r="I49" s="5"/>
      <c r="J49" s="5"/>
      <c r="K49" s="17"/>
      <c r="L49" s="17"/>
      <c r="M49" s="17"/>
      <c r="N49" s="17"/>
      <c r="O49" s="17"/>
      <c r="P49" s="17"/>
      <c r="Q49" s="17"/>
      <c r="R49" s="264" t="s">
        <v>57</v>
      </c>
      <c r="S49" s="17"/>
      <c r="T49" s="17"/>
      <c r="U49" s="17"/>
      <c r="V49" s="264"/>
      <c r="W49" s="265"/>
      <c r="X49" s="265"/>
      <c r="Y49" s="17"/>
      <c r="Z49" s="98"/>
      <c r="AA49" s="14"/>
    </row>
    <row r="50" spans="2:27" ht="12.75">
      <c r="B50" s="266" t="s">
        <v>47</v>
      </c>
      <c r="C50" s="222"/>
      <c r="D50" s="222"/>
      <c r="E50" s="222"/>
      <c r="F50" s="222"/>
      <c r="G50" s="222"/>
      <c r="H50" s="222"/>
      <c r="I50" s="222"/>
      <c r="J50" s="222"/>
      <c r="K50" s="222"/>
      <c r="L50" s="17"/>
      <c r="M50" s="17"/>
      <c r="N50" s="17"/>
      <c r="O50" s="17"/>
      <c r="P50" s="17"/>
      <c r="Q50" s="17"/>
      <c r="R50" s="267" t="s">
        <v>58</v>
      </c>
      <c r="S50" s="267"/>
      <c r="T50" s="267"/>
      <c r="U50" s="267"/>
      <c r="V50" s="267"/>
      <c r="W50" s="265"/>
      <c r="X50" s="265"/>
      <c r="Y50" s="17"/>
      <c r="Z50" s="98"/>
      <c r="AA50" s="14"/>
    </row>
    <row r="51" spans="2:27" ht="12.75">
      <c r="B51" s="268" t="s">
        <v>48</v>
      </c>
      <c r="C51" s="269"/>
      <c r="D51" s="270"/>
      <c r="E51" s="270"/>
      <c r="F51" s="271"/>
      <c r="G51" s="272"/>
      <c r="H51" s="272"/>
      <c r="I51" s="270"/>
      <c r="J51" s="273"/>
      <c r="K51" s="274"/>
      <c r="L51" s="26"/>
      <c r="M51" s="26"/>
      <c r="N51" s="26"/>
      <c r="O51" s="26"/>
      <c r="P51" s="26"/>
      <c r="Q51" s="26"/>
      <c r="R51" s="275" t="s">
        <v>59</v>
      </c>
      <c r="S51" s="275"/>
      <c r="T51" s="275"/>
      <c r="U51" s="275"/>
      <c r="V51" s="275"/>
      <c r="W51" s="26"/>
      <c r="X51" s="26"/>
      <c r="Y51" s="26"/>
      <c r="Z51" s="276"/>
      <c r="AA51" s="277"/>
    </row>
  </sheetData>
  <sheetProtection/>
  <mergeCells count="53">
    <mergeCell ref="R51:V51"/>
    <mergeCell ref="S13:X13"/>
    <mergeCell ref="B13:J13"/>
    <mergeCell ref="C14:J14"/>
    <mergeCell ref="B44:R44"/>
    <mergeCell ref="B50:K50"/>
    <mergeCell ref="G41:K41"/>
    <mergeCell ref="O13:R13"/>
    <mergeCell ref="G40:K40"/>
    <mergeCell ref="R50:V50"/>
    <mergeCell ref="O12:R12"/>
    <mergeCell ref="S12:W12"/>
    <mergeCell ref="B6:G6"/>
    <mergeCell ref="H6:L6"/>
    <mergeCell ref="O6:S6"/>
    <mergeCell ref="U6:Y6"/>
    <mergeCell ref="O9:AA9"/>
    <mergeCell ref="B5:G5"/>
    <mergeCell ref="H5:L5"/>
    <mergeCell ref="O5:S5"/>
    <mergeCell ref="U5:Y5"/>
    <mergeCell ref="B2:Z4"/>
    <mergeCell ref="Z6:AA6"/>
    <mergeCell ref="AB2:AB3"/>
    <mergeCell ref="AA2:AA4"/>
    <mergeCell ref="V42:Z42"/>
    <mergeCell ref="V43:Z43"/>
    <mergeCell ref="V44:Z44"/>
    <mergeCell ref="C15:K15"/>
    <mergeCell ref="C16:K16"/>
    <mergeCell ref="C17:K17"/>
    <mergeCell ref="C18:K18"/>
    <mergeCell ref="C19:K19"/>
    <mergeCell ref="C20:K20"/>
    <mergeCell ref="C21:K21"/>
    <mergeCell ref="C22:K22"/>
    <mergeCell ref="C23:K23"/>
    <mergeCell ref="C24:K24"/>
    <mergeCell ref="C25:K25"/>
    <mergeCell ref="C26:K26"/>
    <mergeCell ref="C27:K27"/>
    <mergeCell ref="C28:K28"/>
    <mergeCell ref="C29:K29"/>
    <mergeCell ref="C30:K30"/>
    <mergeCell ref="C31:K31"/>
    <mergeCell ref="C38:K38"/>
    <mergeCell ref="C39:K39"/>
    <mergeCell ref="C32:K32"/>
    <mergeCell ref="C33:K33"/>
    <mergeCell ref="C34:K34"/>
    <mergeCell ref="C35:K35"/>
    <mergeCell ref="C36:K36"/>
    <mergeCell ref="C37:K37"/>
  </mergeCells>
  <conditionalFormatting sqref="O15:P39 Y15:Y39">
    <cfRule type="expression" priority="1" dxfId="0" stopIfTrue="1">
      <formula>$Q15=1</formula>
    </cfRule>
  </conditionalFormatting>
  <conditionalFormatting sqref="Y30:Y39">
    <cfRule type="expression" priority="2" dxfId="1" stopIfTrue="1">
      <formula>$M30=1</formula>
    </cfRule>
    <cfRule type="expression" priority="3" dxfId="1" stopIfTrue="1">
      <formula>$N30=1</formula>
    </cfRule>
  </conditionalFormatting>
  <conditionalFormatting sqref="AA15:AA39">
    <cfRule type="expression" priority="4" dxfId="3" stopIfTrue="1">
      <formula>OR($U15&lt;&gt;0,$W15&lt;&gt;0)</formula>
    </cfRule>
  </conditionalFormatting>
  <printOptions horizontalCentered="1"/>
  <pageMargins left="0.3937007874015748" right="0.11811023622047245" top="0.7874015748031497" bottom="0.1968503937007874" header="0.5118110236220472" footer="0.11811023622047245"/>
  <pageSetup horizontalDpi="600" verticalDpi="600" orientation="landscape" paperSize="9" scale="86" r:id="rId1"/>
  <headerFooter alignWithMargins="0">
    <oddHeader>&amp;CMUNICÍPIO DE SÃO JOÃO DO POLÊSINE</oddHeader>
    <oddFooter>&amp;L41.211 v002 micro&amp;R&amp;N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AE48"/>
  <sheetViews>
    <sheetView showGridLines="0" zoomScale="85" zoomScaleNormal="85" zoomScaleSheetLayoutView="100" zoomScalePageLayoutView="0" workbookViewId="0" topLeftCell="A1">
      <selection activeCell="AG21" sqref="AG21"/>
    </sheetView>
  </sheetViews>
  <sheetFormatPr defaultColWidth="9.140625" defaultRowHeight="12.75"/>
  <cols>
    <col min="1" max="1" width="1.57421875" style="3" customWidth="1"/>
    <col min="2" max="2" width="4.421875" style="3" customWidth="1"/>
    <col min="3" max="3" width="20.8515625" style="3" customWidth="1"/>
    <col min="4" max="4" width="11.7109375" style="3" customWidth="1"/>
    <col min="5" max="5" width="4.7109375" style="3" customWidth="1"/>
    <col min="6" max="6" width="11.57421875" style="3" customWidth="1"/>
    <col min="7" max="7" width="7.140625" style="4" customWidth="1"/>
    <col min="8" max="8" width="9.140625" style="3" customWidth="1"/>
    <col min="9" max="9" width="4.421875" style="3" hidden="1" customWidth="1"/>
    <col min="10" max="10" width="3.421875" style="3" hidden="1" customWidth="1"/>
    <col min="11" max="11" width="9.28125" style="3" customWidth="1"/>
    <col min="12" max="12" width="8.7109375" style="3" customWidth="1"/>
    <col min="13" max="13" width="2.8515625" style="3" hidden="1" customWidth="1"/>
    <col min="14" max="14" width="4.57421875" style="3" hidden="1" customWidth="1"/>
    <col min="15" max="15" width="10.7109375" style="3" customWidth="1"/>
    <col min="16" max="16" width="9.00390625" style="3" customWidth="1"/>
    <col min="17" max="17" width="2.7109375" style="3" hidden="1" customWidth="1"/>
    <col min="18" max="18" width="3.421875" style="3" hidden="1" customWidth="1"/>
    <col min="19" max="19" width="10.140625" style="3" customWidth="1"/>
    <col min="20" max="20" width="8.8515625" style="3" customWidth="1"/>
    <col min="21" max="22" width="4.00390625" style="3" hidden="1" customWidth="1"/>
    <col min="23" max="23" width="9.00390625" style="3" customWidth="1"/>
    <col min="24" max="24" width="9.00390625" style="8" customWidth="1"/>
    <col min="25" max="26" width="4.00390625" style="8" hidden="1" customWidth="1"/>
    <col min="27" max="27" width="10.421875" style="8" customWidth="1"/>
    <col min="28" max="28" width="9.7109375" style="3" customWidth="1"/>
    <col min="29" max="29" width="4.28125" style="3" hidden="1" customWidth="1"/>
    <col min="30" max="30" width="6.140625" style="3" hidden="1" customWidth="1"/>
    <col min="31" max="31" width="10.57421875" style="3" customWidth="1"/>
    <col min="32" max="16384" width="9.140625" style="3" customWidth="1"/>
  </cols>
  <sheetData>
    <row r="1" ht="6.75" customHeight="1"/>
    <row r="2" spans="6:31" ht="15.75">
      <c r="F2" s="99"/>
      <c r="G2" s="100"/>
      <c r="I2" s="99"/>
      <c r="J2" s="99"/>
      <c r="K2" s="99"/>
      <c r="L2" s="101"/>
      <c r="M2" s="99"/>
      <c r="N2" s="99"/>
      <c r="O2" s="99"/>
      <c r="P2" s="99"/>
      <c r="Q2" s="99"/>
      <c r="R2" s="99"/>
      <c r="S2" s="99"/>
      <c r="T2" s="99"/>
      <c r="U2" s="99"/>
      <c r="V2" s="99"/>
      <c r="W2" s="154"/>
      <c r="X2" s="159"/>
      <c r="Y2" s="159"/>
      <c r="Z2" s="159"/>
      <c r="AA2" s="159"/>
      <c r="AB2" s="5"/>
      <c r="AC2" s="5"/>
      <c r="AD2" s="5"/>
      <c r="AE2" s="5"/>
    </row>
    <row r="3" spans="2:31" ht="12.75">
      <c r="B3" s="240" t="s">
        <v>50</v>
      </c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3"/>
      <c r="Y3" s="243"/>
      <c r="Z3" s="243"/>
      <c r="AA3" s="243"/>
      <c r="AB3" s="243"/>
      <c r="AC3" s="243"/>
      <c r="AD3" s="243"/>
      <c r="AE3" s="243"/>
    </row>
    <row r="4" spans="2:31" ht="12.75"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3"/>
      <c r="Y4" s="243"/>
      <c r="Z4" s="243"/>
      <c r="AA4" s="243"/>
      <c r="AB4" s="243"/>
      <c r="AC4" s="243"/>
      <c r="AD4" s="243"/>
      <c r="AE4" s="243"/>
    </row>
    <row r="5" spans="2:31" ht="12.75" customHeight="1">
      <c r="B5" s="240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1"/>
      <c r="X5" s="166"/>
      <c r="Y5" s="166"/>
      <c r="Z5" s="166"/>
      <c r="AA5" s="166"/>
      <c r="AB5" s="167"/>
      <c r="AC5" s="167"/>
      <c r="AD5" s="167"/>
      <c r="AE5" s="167"/>
    </row>
    <row r="6" spans="2:31" s="6" customFormat="1" ht="12.75" customHeight="1">
      <c r="B6" s="250" t="str">
        <f>'QCI (2)'!H5</f>
        <v>Proponente/Tomador</v>
      </c>
      <c r="C6" s="243"/>
      <c r="D6" s="243"/>
      <c r="E6" s="243"/>
      <c r="F6" s="243"/>
      <c r="G6" s="243"/>
      <c r="H6" s="251" t="str">
        <f>'QCI (2)'!O5</f>
        <v>Município/UF</v>
      </c>
      <c r="I6" s="243"/>
      <c r="J6" s="243"/>
      <c r="K6" s="243"/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3"/>
      <c r="W6" s="243"/>
      <c r="X6" s="243"/>
      <c r="Y6" s="243"/>
      <c r="Z6" s="243"/>
      <c r="AA6" s="243"/>
      <c r="AB6" s="243"/>
      <c r="AC6" s="243"/>
      <c r="AD6" s="243"/>
      <c r="AE6" s="243"/>
    </row>
    <row r="7" spans="2:31" ht="11.25" customHeight="1">
      <c r="B7" s="247" t="s">
        <v>45</v>
      </c>
      <c r="C7" s="249"/>
      <c r="D7" s="249"/>
      <c r="E7" s="249"/>
      <c r="F7" s="249"/>
      <c r="G7" s="249"/>
      <c r="H7" s="247" t="s">
        <v>46</v>
      </c>
      <c r="I7" s="247"/>
      <c r="J7" s="247"/>
      <c r="K7" s="247"/>
      <c r="L7" s="247"/>
      <c r="M7" s="247"/>
      <c r="N7" s="247"/>
      <c r="O7" s="247"/>
      <c r="P7" s="247" t="s">
        <v>76</v>
      </c>
      <c r="Q7" s="247"/>
      <c r="R7" s="247"/>
      <c r="S7" s="247"/>
      <c r="T7" s="247"/>
      <c r="U7" s="247"/>
      <c r="V7" s="247"/>
      <c r="W7" s="247"/>
      <c r="X7" s="249"/>
      <c r="Y7" s="249"/>
      <c r="Z7" s="249"/>
      <c r="AA7" s="249"/>
      <c r="AB7" s="249"/>
      <c r="AC7" s="249"/>
      <c r="AD7" s="249"/>
      <c r="AE7" s="249"/>
    </row>
    <row r="8" spans="2:31" ht="14.25" customHeight="1">
      <c r="B8" s="278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90"/>
    </row>
    <row r="9" spans="2:31" ht="15.75" customHeight="1">
      <c r="B9" s="102"/>
      <c r="C9" s="103"/>
      <c r="D9" s="104"/>
      <c r="E9" s="105"/>
      <c r="F9" s="102" t="s">
        <v>38</v>
      </c>
      <c r="G9" s="106" t="s">
        <v>5</v>
      </c>
      <c r="H9" s="244" t="s">
        <v>51</v>
      </c>
      <c r="I9" s="245"/>
      <c r="J9" s="245"/>
      <c r="K9" s="246"/>
      <c r="L9" s="244" t="s">
        <v>52</v>
      </c>
      <c r="M9" s="245"/>
      <c r="N9" s="245"/>
      <c r="O9" s="246"/>
      <c r="P9" s="244" t="s">
        <v>53</v>
      </c>
      <c r="Q9" s="245"/>
      <c r="R9" s="245"/>
      <c r="S9" s="246"/>
      <c r="T9" s="244" t="s">
        <v>54</v>
      </c>
      <c r="U9" s="245"/>
      <c r="V9" s="245"/>
      <c r="W9" s="246"/>
      <c r="X9" s="244" t="s">
        <v>55</v>
      </c>
      <c r="Y9" s="245"/>
      <c r="Z9" s="245"/>
      <c r="AA9" s="246"/>
      <c r="AB9" s="244" t="s">
        <v>56</v>
      </c>
      <c r="AC9" s="245"/>
      <c r="AD9" s="245"/>
      <c r="AE9" s="246"/>
    </row>
    <row r="10" spans="2:31" ht="12.75" customHeight="1">
      <c r="B10" s="108" t="s">
        <v>3</v>
      </c>
      <c r="C10" s="109" t="s">
        <v>20</v>
      </c>
      <c r="D10" s="110"/>
      <c r="E10" s="111"/>
      <c r="F10" s="108" t="s">
        <v>6</v>
      </c>
      <c r="G10" s="112" t="s">
        <v>2</v>
      </c>
      <c r="H10" s="108" t="s">
        <v>39</v>
      </c>
      <c r="I10" s="108"/>
      <c r="J10" s="108"/>
      <c r="K10" s="108" t="s">
        <v>40</v>
      </c>
      <c r="L10" s="113" t="str">
        <f>H10</f>
        <v>SIMPLES</v>
      </c>
      <c r="M10" s="113"/>
      <c r="N10" s="113"/>
      <c r="O10" s="113" t="s">
        <v>40</v>
      </c>
      <c r="P10" s="108" t="str">
        <f>L10</f>
        <v>SIMPLES</v>
      </c>
      <c r="Q10" s="108"/>
      <c r="R10" s="108"/>
      <c r="S10" s="108" t="s">
        <v>40</v>
      </c>
      <c r="T10" s="113" t="str">
        <f>P10</f>
        <v>SIMPLES</v>
      </c>
      <c r="U10" s="113"/>
      <c r="V10" s="113"/>
      <c r="W10" s="155" t="s">
        <v>40</v>
      </c>
      <c r="X10" s="111" t="str">
        <f>T10</f>
        <v>SIMPLES</v>
      </c>
      <c r="Y10" s="108"/>
      <c r="Z10" s="108"/>
      <c r="AA10" s="108" t="s">
        <v>40</v>
      </c>
      <c r="AB10" s="113" t="str">
        <f>X10</f>
        <v>SIMPLES</v>
      </c>
      <c r="AC10" s="113"/>
      <c r="AD10" s="113"/>
      <c r="AE10" s="113" t="s">
        <v>40</v>
      </c>
    </row>
    <row r="11" spans="2:31" ht="12.75" customHeight="1">
      <c r="B11" s="114">
        <v>1</v>
      </c>
      <c r="C11" s="230" t="str">
        <f>'QCI (2)'!C15</f>
        <v>Serviços Preliminares</v>
      </c>
      <c r="D11" s="231"/>
      <c r="E11" s="232"/>
      <c r="F11" s="61">
        <f>'QCI (2)'!O15</f>
        <v>10305</v>
      </c>
      <c r="G11" s="116">
        <f aca="true" t="shared" si="0" ref="G11:G35">IF($F$37=0,0,F11/$F$37)</f>
        <v>0.0812560666071078</v>
      </c>
      <c r="H11" s="117">
        <v>100</v>
      </c>
      <c r="I11" s="117"/>
      <c r="J11" s="117"/>
      <c r="K11" s="118">
        <f aca="true" t="shared" si="1" ref="K11:K37">H11</f>
        <v>100</v>
      </c>
      <c r="L11" s="117"/>
      <c r="M11" s="117"/>
      <c r="N11" s="117"/>
      <c r="O11" s="118">
        <f aca="true" t="shared" si="2" ref="O11:O37">K11+L11</f>
        <v>100</v>
      </c>
      <c r="P11" s="117"/>
      <c r="Q11" s="117"/>
      <c r="R11" s="117"/>
      <c r="S11" s="118">
        <f aca="true" t="shared" si="3" ref="S11:S37">O11+P11</f>
        <v>100</v>
      </c>
      <c r="T11" s="117"/>
      <c r="U11" s="117"/>
      <c r="V11" s="117"/>
      <c r="W11" s="156">
        <f aca="true" t="shared" si="4" ref="W11:W37">S11+T11</f>
        <v>100</v>
      </c>
      <c r="X11" s="160"/>
      <c r="Y11" s="117"/>
      <c r="Z11" s="117"/>
      <c r="AA11" s="118">
        <f aca="true" t="shared" si="5" ref="AA11:AA37">W11+X11</f>
        <v>100</v>
      </c>
      <c r="AB11" s="117"/>
      <c r="AC11" s="119"/>
      <c r="AD11" s="119"/>
      <c r="AE11" s="118">
        <f aca="true" t="shared" si="6" ref="AE11:AE37">AA11+AB11</f>
        <v>100</v>
      </c>
    </row>
    <row r="12" spans="2:31" ht="12.75" customHeight="1">
      <c r="B12" s="114">
        <v>2</v>
      </c>
      <c r="C12" s="230" t="str">
        <f>'QCI (2)'!C16</f>
        <v>Supraestrutura</v>
      </c>
      <c r="D12" s="231"/>
      <c r="E12" s="232"/>
      <c r="F12" s="61">
        <f>'QCI (2)'!O16</f>
        <v>96161.49</v>
      </c>
      <c r="G12" s="116">
        <f t="shared" si="0"/>
        <v>0.7582440015991004</v>
      </c>
      <c r="H12" s="117">
        <v>100</v>
      </c>
      <c r="I12" s="117"/>
      <c r="J12" s="117"/>
      <c r="K12" s="118">
        <f t="shared" si="1"/>
        <v>100</v>
      </c>
      <c r="L12" s="117"/>
      <c r="M12" s="117"/>
      <c r="N12" s="117"/>
      <c r="O12" s="118">
        <f t="shared" si="2"/>
        <v>100</v>
      </c>
      <c r="P12" s="117"/>
      <c r="Q12" s="117"/>
      <c r="R12" s="117"/>
      <c r="S12" s="118">
        <f t="shared" si="3"/>
        <v>100</v>
      </c>
      <c r="T12" s="117"/>
      <c r="U12" s="117"/>
      <c r="V12" s="117"/>
      <c r="W12" s="156">
        <f t="shared" si="4"/>
        <v>100</v>
      </c>
      <c r="X12" s="160"/>
      <c r="Y12" s="117"/>
      <c r="Z12" s="117"/>
      <c r="AA12" s="118">
        <f t="shared" si="5"/>
        <v>100</v>
      </c>
      <c r="AB12" s="117"/>
      <c r="AC12" s="119"/>
      <c r="AD12" s="119"/>
      <c r="AE12" s="118">
        <f t="shared" si="6"/>
        <v>100</v>
      </c>
    </row>
    <row r="13" spans="2:31" ht="12.75" customHeight="1">
      <c r="B13" s="114">
        <v>3</v>
      </c>
      <c r="C13" s="230" t="str">
        <f>'QCI (2)'!C17</f>
        <v>Instalações hidrosanitárias</v>
      </c>
      <c r="D13" s="231"/>
      <c r="E13" s="232"/>
      <c r="F13" s="61">
        <f>'QCI (2)'!O17</f>
        <v>350</v>
      </c>
      <c r="G13" s="116">
        <f t="shared" si="0"/>
        <v>0.0027597887736523752</v>
      </c>
      <c r="H13" s="117"/>
      <c r="I13" s="117"/>
      <c r="J13" s="117"/>
      <c r="K13" s="118">
        <f t="shared" si="1"/>
        <v>0</v>
      </c>
      <c r="L13" s="117">
        <v>50</v>
      </c>
      <c r="M13" s="117"/>
      <c r="N13" s="117"/>
      <c r="O13" s="118">
        <f t="shared" si="2"/>
        <v>50</v>
      </c>
      <c r="P13" s="117">
        <v>50</v>
      </c>
      <c r="Q13" s="117"/>
      <c r="R13" s="117"/>
      <c r="S13" s="118">
        <f t="shared" si="3"/>
        <v>100</v>
      </c>
      <c r="T13" s="117"/>
      <c r="U13" s="117"/>
      <c r="V13" s="117"/>
      <c r="W13" s="156">
        <f t="shared" si="4"/>
        <v>100</v>
      </c>
      <c r="X13" s="160"/>
      <c r="Y13" s="117"/>
      <c r="Z13" s="117"/>
      <c r="AA13" s="118">
        <f t="shared" si="5"/>
        <v>100</v>
      </c>
      <c r="AB13" s="117"/>
      <c r="AC13" s="119"/>
      <c r="AD13" s="119"/>
      <c r="AE13" s="118">
        <f t="shared" si="6"/>
        <v>100</v>
      </c>
    </row>
    <row r="14" spans="2:31" ht="12.75" customHeight="1">
      <c r="B14" s="114">
        <v>4</v>
      </c>
      <c r="C14" s="230" t="str">
        <f>'QCI (2)'!C18</f>
        <v>Instalações elétricas</v>
      </c>
      <c r="D14" s="231"/>
      <c r="E14" s="232"/>
      <c r="F14" s="61">
        <f>'QCI (2)'!O18</f>
        <v>2808</v>
      </c>
      <c r="G14" s="116">
        <f t="shared" si="0"/>
        <v>0.022141391075473915</v>
      </c>
      <c r="H14" s="117">
        <v>0</v>
      </c>
      <c r="I14" s="117"/>
      <c r="J14" s="117"/>
      <c r="K14" s="118">
        <f t="shared" si="1"/>
        <v>0</v>
      </c>
      <c r="L14" s="117">
        <v>50</v>
      </c>
      <c r="M14" s="117"/>
      <c r="N14" s="117"/>
      <c r="O14" s="118">
        <f t="shared" si="2"/>
        <v>50</v>
      </c>
      <c r="P14" s="117">
        <v>50</v>
      </c>
      <c r="Q14" s="117"/>
      <c r="R14" s="117"/>
      <c r="S14" s="118">
        <f t="shared" si="3"/>
        <v>100</v>
      </c>
      <c r="T14" s="117">
        <v>0</v>
      </c>
      <c r="U14" s="117"/>
      <c r="V14" s="117"/>
      <c r="W14" s="156">
        <f t="shared" si="4"/>
        <v>100</v>
      </c>
      <c r="X14" s="160"/>
      <c r="Y14" s="117"/>
      <c r="Z14" s="117"/>
      <c r="AA14" s="118">
        <f t="shared" si="5"/>
        <v>100</v>
      </c>
      <c r="AB14" s="117"/>
      <c r="AC14" s="119"/>
      <c r="AD14" s="119"/>
      <c r="AE14" s="118">
        <f t="shared" si="6"/>
        <v>100</v>
      </c>
    </row>
    <row r="15" spans="2:31" ht="12.75" customHeight="1">
      <c r="B15" s="114">
        <v>5</v>
      </c>
      <c r="C15" s="230" t="str">
        <f>'QCI (2)'!C19</f>
        <v>Alvenaria</v>
      </c>
      <c r="D15" s="231"/>
      <c r="E15" s="232"/>
      <c r="F15" s="61">
        <f>'QCI (2)'!O19</f>
        <v>13737</v>
      </c>
      <c r="G15" s="116">
        <f t="shared" si="0"/>
        <v>0.1083177668104648</v>
      </c>
      <c r="H15" s="117"/>
      <c r="I15" s="117"/>
      <c r="J15" s="117"/>
      <c r="K15" s="118">
        <f t="shared" si="1"/>
        <v>0</v>
      </c>
      <c r="L15" s="117"/>
      <c r="M15" s="117"/>
      <c r="N15" s="117"/>
      <c r="O15" s="118">
        <f t="shared" si="2"/>
        <v>0</v>
      </c>
      <c r="P15" s="117">
        <v>50</v>
      </c>
      <c r="Q15" s="117"/>
      <c r="R15" s="117"/>
      <c r="S15" s="118">
        <f t="shared" si="3"/>
        <v>50</v>
      </c>
      <c r="T15" s="117">
        <v>50</v>
      </c>
      <c r="U15" s="117"/>
      <c r="V15" s="117"/>
      <c r="W15" s="156">
        <f t="shared" si="4"/>
        <v>100</v>
      </c>
      <c r="X15" s="160"/>
      <c r="Y15" s="117"/>
      <c r="Z15" s="117"/>
      <c r="AA15" s="118">
        <f t="shared" si="5"/>
        <v>100</v>
      </c>
      <c r="AB15" s="117"/>
      <c r="AC15" s="119"/>
      <c r="AD15" s="119"/>
      <c r="AE15" s="118">
        <f t="shared" si="6"/>
        <v>100</v>
      </c>
    </row>
    <row r="16" spans="2:31" ht="12.75" customHeight="1">
      <c r="B16" s="114">
        <v>6</v>
      </c>
      <c r="C16" s="230" t="str">
        <f>'QCI (2)'!C20</f>
        <v>Complementação da obra</v>
      </c>
      <c r="D16" s="231"/>
      <c r="E16" s="232"/>
      <c r="F16" s="61">
        <f>'QCI (2)'!O20</f>
        <v>3459.81</v>
      </c>
      <c r="G16" s="116">
        <f t="shared" si="0"/>
        <v>0.02728098513420064</v>
      </c>
      <c r="H16" s="117"/>
      <c r="I16" s="117"/>
      <c r="J16" s="117"/>
      <c r="K16" s="118">
        <f t="shared" si="1"/>
        <v>0</v>
      </c>
      <c r="L16" s="117"/>
      <c r="M16" s="117"/>
      <c r="N16" s="117"/>
      <c r="O16" s="118">
        <f t="shared" si="2"/>
        <v>0</v>
      </c>
      <c r="P16" s="117">
        <v>50</v>
      </c>
      <c r="Q16" s="117"/>
      <c r="R16" s="117"/>
      <c r="S16" s="118">
        <f t="shared" si="3"/>
        <v>50</v>
      </c>
      <c r="T16" s="117">
        <v>50</v>
      </c>
      <c r="U16" s="117"/>
      <c r="V16" s="117"/>
      <c r="W16" s="156">
        <f t="shared" si="4"/>
        <v>100</v>
      </c>
      <c r="X16" s="160"/>
      <c r="Y16" s="117"/>
      <c r="Z16" s="117"/>
      <c r="AA16" s="118">
        <f t="shared" si="5"/>
        <v>100</v>
      </c>
      <c r="AB16" s="117"/>
      <c r="AC16" s="119"/>
      <c r="AD16" s="119"/>
      <c r="AE16" s="118">
        <f t="shared" si="6"/>
        <v>100</v>
      </c>
    </row>
    <row r="17" spans="2:31" ht="12.75" customHeight="1">
      <c r="B17" s="114">
        <v>7</v>
      </c>
      <c r="C17" s="230">
        <f>'QCI (2)'!C21</f>
        <v>0</v>
      </c>
      <c r="D17" s="231"/>
      <c r="E17" s="232"/>
      <c r="F17" s="61">
        <f>'QCI (2)'!O21</f>
        <v>0</v>
      </c>
      <c r="G17" s="116">
        <f t="shared" si="0"/>
        <v>0</v>
      </c>
      <c r="H17" s="117"/>
      <c r="I17" s="117"/>
      <c r="J17" s="117"/>
      <c r="K17" s="118">
        <f t="shared" si="1"/>
        <v>0</v>
      </c>
      <c r="L17" s="117"/>
      <c r="M17" s="117"/>
      <c r="N17" s="117"/>
      <c r="O17" s="118">
        <f t="shared" si="2"/>
        <v>0</v>
      </c>
      <c r="P17" s="117"/>
      <c r="Q17" s="117"/>
      <c r="R17" s="117"/>
      <c r="S17" s="118">
        <f t="shared" si="3"/>
        <v>0</v>
      </c>
      <c r="T17" s="117"/>
      <c r="U17" s="117"/>
      <c r="V17" s="117"/>
      <c r="W17" s="156">
        <f t="shared" si="4"/>
        <v>0</v>
      </c>
      <c r="X17" s="160"/>
      <c r="Y17" s="117"/>
      <c r="Z17" s="117"/>
      <c r="AA17" s="118">
        <f t="shared" si="5"/>
        <v>0</v>
      </c>
      <c r="AB17" s="117"/>
      <c r="AC17" s="119"/>
      <c r="AD17" s="119"/>
      <c r="AE17" s="118">
        <f t="shared" si="6"/>
        <v>0</v>
      </c>
    </row>
    <row r="18" spans="2:31" ht="12.75" customHeight="1">
      <c r="B18" s="114">
        <v>8</v>
      </c>
      <c r="C18" s="230">
        <f>'QCI (2)'!C22</f>
        <v>0</v>
      </c>
      <c r="D18" s="231"/>
      <c r="E18" s="232"/>
      <c r="F18" s="61">
        <f>'QCI (2)'!O22</f>
        <v>0</v>
      </c>
      <c r="G18" s="116">
        <f t="shared" si="0"/>
        <v>0</v>
      </c>
      <c r="H18" s="117"/>
      <c r="I18" s="117"/>
      <c r="J18" s="117"/>
      <c r="K18" s="118">
        <f t="shared" si="1"/>
        <v>0</v>
      </c>
      <c r="L18" s="117"/>
      <c r="M18" s="117"/>
      <c r="N18" s="117"/>
      <c r="O18" s="118">
        <f t="shared" si="2"/>
        <v>0</v>
      </c>
      <c r="P18" s="117"/>
      <c r="Q18" s="117"/>
      <c r="R18" s="117"/>
      <c r="S18" s="118">
        <f t="shared" si="3"/>
        <v>0</v>
      </c>
      <c r="T18" s="117"/>
      <c r="U18" s="117"/>
      <c r="V18" s="117"/>
      <c r="W18" s="156">
        <f t="shared" si="4"/>
        <v>0</v>
      </c>
      <c r="X18" s="160"/>
      <c r="Y18" s="117"/>
      <c r="Z18" s="117"/>
      <c r="AA18" s="118">
        <f t="shared" si="5"/>
        <v>0</v>
      </c>
      <c r="AB18" s="117"/>
      <c r="AC18" s="119"/>
      <c r="AD18" s="119"/>
      <c r="AE18" s="118">
        <f t="shared" si="6"/>
        <v>0</v>
      </c>
    </row>
    <row r="19" spans="2:31" ht="12.75" customHeight="1">
      <c r="B19" s="114">
        <v>9</v>
      </c>
      <c r="C19" s="230">
        <f>'QCI (2)'!C23</f>
        <v>0</v>
      </c>
      <c r="D19" s="231"/>
      <c r="E19" s="232"/>
      <c r="F19" s="61">
        <f>'QCI (2)'!O23</f>
        <v>0</v>
      </c>
      <c r="G19" s="116">
        <f t="shared" si="0"/>
        <v>0</v>
      </c>
      <c r="H19" s="117"/>
      <c r="I19" s="117"/>
      <c r="J19" s="117"/>
      <c r="K19" s="118">
        <f t="shared" si="1"/>
        <v>0</v>
      </c>
      <c r="L19" s="117"/>
      <c r="M19" s="117"/>
      <c r="N19" s="117"/>
      <c r="O19" s="118">
        <f t="shared" si="2"/>
        <v>0</v>
      </c>
      <c r="P19" s="117"/>
      <c r="Q19" s="117"/>
      <c r="R19" s="117"/>
      <c r="S19" s="118">
        <f t="shared" si="3"/>
        <v>0</v>
      </c>
      <c r="T19" s="117"/>
      <c r="U19" s="117"/>
      <c r="V19" s="117"/>
      <c r="W19" s="156">
        <f t="shared" si="4"/>
        <v>0</v>
      </c>
      <c r="X19" s="160"/>
      <c r="Y19" s="117"/>
      <c r="Z19" s="117"/>
      <c r="AA19" s="118">
        <f t="shared" si="5"/>
        <v>0</v>
      </c>
      <c r="AB19" s="117"/>
      <c r="AC19" s="119"/>
      <c r="AD19" s="119"/>
      <c r="AE19" s="118">
        <f t="shared" si="6"/>
        <v>0</v>
      </c>
    </row>
    <row r="20" spans="2:31" ht="12.75" customHeight="1">
      <c r="B20" s="114">
        <v>10</v>
      </c>
      <c r="C20" s="230">
        <f>'QCI (2)'!C24</f>
        <v>0</v>
      </c>
      <c r="D20" s="231"/>
      <c r="E20" s="232"/>
      <c r="F20" s="61">
        <f>'QCI (2)'!O24</f>
        <v>0</v>
      </c>
      <c r="G20" s="116">
        <f t="shared" si="0"/>
        <v>0</v>
      </c>
      <c r="H20" s="117"/>
      <c r="I20" s="117"/>
      <c r="J20" s="117"/>
      <c r="K20" s="118">
        <f t="shared" si="1"/>
        <v>0</v>
      </c>
      <c r="L20" s="117"/>
      <c r="M20" s="117"/>
      <c r="N20" s="117"/>
      <c r="O20" s="118">
        <f t="shared" si="2"/>
        <v>0</v>
      </c>
      <c r="P20" s="117"/>
      <c r="Q20" s="117"/>
      <c r="R20" s="117"/>
      <c r="S20" s="118">
        <f t="shared" si="3"/>
        <v>0</v>
      </c>
      <c r="T20" s="117"/>
      <c r="U20" s="117"/>
      <c r="V20" s="117"/>
      <c r="W20" s="156">
        <f t="shared" si="4"/>
        <v>0</v>
      </c>
      <c r="X20" s="160"/>
      <c r="Y20" s="117"/>
      <c r="Z20" s="117"/>
      <c r="AA20" s="118">
        <f t="shared" si="5"/>
        <v>0</v>
      </c>
      <c r="AB20" s="117"/>
      <c r="AC20" s="119"/>
      <c r="AD20" s="119"/>
      <c r="AE20" s="118">
        <f t="shared" si="6"/>
        <v>0</v>
      </c>
    </row>
    <row r="21" spans="2:31" ht="12.75" customHeight="1">
      <c r="B21" s="114">
        <v>11</v>
      </c>
      <c r="C21" s="230">
        <f>'QCI (2)'!C25</f>
        <v>0</v>
      </c>
      <c r="D21" s="231"/>
      <c r="E21" s="232"/>
      <c r="F21" s="61">
        <f>'QCI (2)'!O25</f>
        <v>0</v>
      </c>
      <c r="G21" s="116">
        <f t="shared" si="0"/>
        <v>0</v>
      </c>
      <c r="H21" s="117"/>
      <c r="I21" s="117"/>
      <c r="J21" s="117"/>
      <c r="K21" s="118">
        <f t="shared" si="1"/>
        <v>0</v>
      </c>
      <c r="L21" s="117"/>
      <c r="M21" s="117"/>
      <c r="N21" s="117"/>
      <c r="O21" s="118">
        <f t="shared" si="2"/>
        <v>0</v>
      </c>
      <c r="P21" s="117">
        <v>0</v>
      </c>
      <c r="Q21" s="117"/>
      <c r="R21" s="117"/>
      <c r="S21" s="118">
        <f t="shared" si="3"/>
        <v>0</v>
      </c>
      <c r="T21" s="117"/>
      <c r="U21" s="117"/>
      <c r="V21" s="117"/>
      <c r="W21" s="156">
        <f t="shared" si="4"/>
        <v>0</v>
      </c>
      <c r="X21" s="160"/>
      <c r="Y21" s="117"/>
      <c r="Z21" s="117"/>
      <c r="AA21" s="118">
        <f t="shared" si="5"/>
        <v>0</v>
      </c>
      <c r="AB21" s="117"/>
      <c r="AC21" s="119"/>
      <c r="AD21" s="119"/>
      <c r="AE21" s="118">
        <f t="shared" si="6"/>
        <v>0</v>
      </c>
    </row>
    <row r="22" spans="2:31" ht="12.75" customHeight="1">
      <c r="B22" s="114">
        <v>12</v>
      </c>
      <c r="C22" s="230">
        <f>'QCI (2)'!C26</f>
        <v>0</v>
      </c>
      <c r="D22" s="231"/>
      <c r="E22" s="232"/>
      <c r="F22" s="61">
        <f>'QCI (2)'!O26</f>
        <v>0</v>
      </c>
      <c r="G22" s="116">
        <f t="shared" si="0"/>
        <v>0</v>
      </c>
      <c r="H22" s="117"/>
      <c r="I22" s="117"/>
      <c r="J22" s="117"/>
      <c r="K22" s="118">
        <f t="shared" si="1"/>
        <v>0</v>
      </c>
      <c r="L22" s="117"/>
      <c r="M22" s="117"/>
      <c r="N22" s="117"/>
      <c r="O22" s="118">
        <f t="shared" si="2"/>
        <v>0</v>
      </c>
      <c r="P22" s="117"/>
      <c r="Q22" s="117"/>
      <c r="R22" s="117"/>
      <c r="S22" s="118">
        <f t="shared" si="3"/>
        <v>0</v>
      </c>
      <c r="T22" s="117"/>
      <c r="U22" s="117"/>
      <c r="V22" s="117"/>
      <c r="W22" s="156">
        <f t="shared" si="4"/>
        <v>0</v>
      </c>
      <c r="X22" s="160"/>
      <c r="Y22" s="117"/>
      <c r="Z22" s="117"/>
      <c r="AA22" s="118">
        <f t="shared" si="5"/>
        <v>0</v>
      </c>
      <c r="AB22" s="117"/>
      <c r="AC22" s="119"/>
      <c r="AD22" s="119"/>
      <c r="AE22" s="118">
        <f t="shared" si="6"/>
        <v>0</v>
      </c>
    </row>
    <row r="23" spans="2:31" ht="12.75" customHeight="1">
      <c r="B23" s="114">
        <v>13</v>
      </c>
      <c r="C23" s="230">
        <f>'QCI (2)'!C27</f>
        <v>0</v>
      </c>
      <c r="D23" s="231"/>
      <c r="E23" s="232"/>
      <c r="F23" s="61">
        <f>'QCI (2)'!O27</f>
        <v>0</v>
      </c>
      <c r="G23" s="116">
        <f t="shared" si="0"/>
        <v>0</v>
      </c>
      <c r="H23" s="117"/>
      <c r="I23" s="117"/>
      <c r="J23" s="117"/>
      <c r="K23" s="118">
        <f t="shared" si="1"/>
        <v>0</v>
      </c>
      <c r="L23" s="117"/>
      <c r="M23" s="117"/>
      <c r="N23" s="117"/>
      <c r="O23" s="118">
        <f t="shared" si="2"/>
        <v>0</v>
      </c>
      <c r="P23" s="117"/>
      <c r="Q23" s="117"/>
      <c r="R23" s="117"/>
      <c r="S23" s="118">
        <f t="shared" si="3"/>
        <v>0</v>
      </c>
      <c r="T23" s="117"/>
      <c r="U23" s="117"/>
      <c r="V23" s="117"/>
      <c r="W23" s="156">
        <f t="shared" si="4"/>
        <v>0</v>
      </c>
      <c r="X23" s="160"/>
      <c r="Y23" s="117"/>
      <c r="Z23" s="117"/>
      <c r="AA23" s="118">
        <f t="shared" si="5"/>
        <v>0</v>
      </c>
      <c r="AB23" s="117"/>
      <c r="AC23" s="119"/>
      <c r="AD23" s="119"/>
      <c r="AE23" s="118">
        <f t="shared" si="6"/>
        <v>0</v>
      </c>
    </row>
    <row r="24" spans="2:31" ht="12.75" customHeight="1">
      <c r="B24" s="114">
        <v>14</v>
      </c>
      <c r="C24" s="230">
        <f>'QCI (2)'!C28</f>
        <v>0</v>
      </c>
      <c r="D24" s="231"/>
      <c r="E24" s="232"/>
      <c r="F24" s="61">
        <f>'QCI (2)'!O28</f>
        <v>0</v>
      </c>
      <c r="G24" s="116">
        <f t="shared" si="0"/>
        <v>0</v>
      </c>
      <c r="H24" s="117"/>
      <c r="I24" s="117"/>
      <c r="J24" s="117"/>
      <c r="K24" s="118">
        <f t="shared" si="1"/>
        <v>0</v>
      </c>
      <c r="L24" s="117"/>
      <c r="M24" s="117"/>
      <c r="N24" s="117"/>
      <c r="O24" s="118">
        <f t="shared" si="2"/>
        <v>0</v>
      </c>
      <c r="P24" s="117"/>
      <c r="Q24" s="117"/>
      <c r="R24" s="117"/>
      <c r="S24" s="118">
        <f t="shared" si="3"/>
        <v>0</v>
      </c>
      <c r="T24" s="117"/>
      <c r="U24" s="117"/>
      <c r="V24" s="117"/>
      <c r="W24" s="156">
        <f t="shared" si="4"/>
        <v>0</v>
      </c>
      <c r="X24" s="160"/>
      <c r="Y24" s="117"/>
      <c r="Z24" s="117"/>
      <c r="AA24" s="118">
        <f t="shared" si="5"/>
        <v>0</v>
      </c>
      <c r="AB24" s="117"/>
      <c r="AC24" s="119"/>
      <c r="AD24" s="119"/>
      <c r="AE24" s="118">
        <f t="shared" si="6"/>
        <v>0</v>
      </c>
    </row>
    <row r="25" spans="2:31" ht="12.75" customHeight="1">
      <c r="B25" s="114">
        <v>15</v>
      </c>
      <c r="C25" s="230">
        <f>'QCI (2)'!C29</f>
        <v>0</v>
      </c>
      <c r="D25" s="231"/>
      <c r="E25" s="232"/>
      <c r="F25" s="61">
        <f>'QCI (2)'!O29</f>
        <v>0</v>
      </c>
      <c r="G25" s="116">
        <f t="shared" si="0"/>
        <v>0</v>
      </c>
      <c r="H25" s="117"/>
      <c r="I25" s="117"/>
      <c r="J25" s="117"/>
      <c r="K25" s="118">
        <f t="shared" si="1"/>
        <v>0</v>
      </c>
      <c r="L25" s="117"/>
      <c r="M25" s="117"/>
      <c r="N25" s="117"/>
      <c r="O25" s="118">
        <f t="shared" si="2"/>
        <v>0</v>
      </c>
      <c r="P25" s="117"/>
      <c r="Q25" s="117"/>
      <c r="R25" s="117"/>
      <c r="S25" s="118">
        <f t="shared" si="3"/>
        <v>0</v>
      </c>
      <c r="T25" s="117"/>
      <c r="U25" s="117"/>
      <c r="V25" s="117"/>
      <c r="W25" s="156">
        <f t="shared" si="4"/>
        <v>0</v>
      </c>
      <c r="X25" s="160"/>
      <c r="Y25" s="117"/>
      <c r="Z25" s="117"/>
      <c r="AA25" s="118">
        <f t="shared" si="5"/>
        <v>0</v>
      </c>
      <c r="AB25" s="117"/>
      <c r="AC25" s="119"/>
      <c r="AD25" s="119"/>
      <c r="AE25" s="118">
        <f t="shared" si="6"/>
        <v>0</v>
      </c>
    </row>
    <row r="26" spans="2:31" ht="12.75" customHeight="1">
      <c r="B26" s="114">
        <v>16</v>
      </c>
      <c r="C26" s="230">
        <f>'QCI (2)'!C30</f>
        <v>0</v>
      </c>
      <c r="D26" s="231"/>
      <c r="E26" s="232"/>
      <c r="F26" s="61">
        <f>'QCI (2)'!O30</f>
        <v>0</v>
      </c>
      <c r="G26" s="116">
        <f t="shared" si="0"/>
        <v>0</v>
      </c>
      <c r="H26" s="117"/>
      <c r="I26" s="117"/>
      <c r="J26" s="117"/>
      <c r="K26" s="118">
        <f t="shared" si="1"/>
        <v>0</v>
      </c>
      <c r="L26" s="117"/>
      <c r="M26" s="117"/>
      <c r="N26" s="117"/>
      <c r="O26" s="118">
        <f t="shared" si="2"/>
        <v>0</v>
      </c>
      <c r="P26" s="117"/>
      <c r="Q26" s="117"/>
      <c r="R26" s="117"/>
      <c r="S26" s="118">
        <f t="shared" si="3"/>
        <v>0</v>
      </c>
      <c r="T26" s="117"/>
      <c r="U26" s="117"/>
      <c r="V26" s="117"/>
      <c r="W26" s="156">
        <f t="shared" si="4"/>
        <v>0</v>
      </c>
      <c r="X26" s="160"/>
      <c r="Y26" s="117"/>
      <c r="Z26" s="117"/>
      <c r="AA26" s="118">
        <f t="shared" si="5"/>
        <v>0</v>
      </c>
      <c r="AB26" s="117"/>
      <c r="AC26" s="119"/>
      <c r="AD26" s="119"/>
      <c r="AE26" s="118">
        <f t="shared" si="6"/>
        <v>0</v>
      </c>
    </row>
    <row r="27" spans="2:31" ht="12.75" customHeight="1">
      <c r="B27" s="114">
        <v>17</v>
      </c>
      <c r="C27" s="230">
        <f>'QCI (2)'!C31</f>
        <v>0</v>
      </c>
      <c r="D27" s="231"/>
      <c r="E27" s="232"/>
      <c r="F27" s="115">
        <f>'QCI (2)'!Y31</f>
        <v>0</v>
      </c>
      <c r="G27" s="116">
        <f t="shared" si="0"/>
        <v>0</v>
      </c>
      <c r="H27" s="117"/>
      <c r="I27" s="117"/>
      <c r="J27" s="117"/>
      <c r="K27" s="118">
        <f t="shared" si="1"/>
        <v>0</v>
      </c>
      <c r="L27" s="117"/>
      <c r="M27" s="117"/>
      <c r="N27" s="117"/>
      <c r="O27" s="118">
        <f t="shared" si="2"/>
        <v>0</v>
      </c>
      <c r="P27" s="117"/>
      <c r="Q27" s="117"/>
      <c r="R27" s="117"/>
      <c r="S27" s="118">
        <f t="shared" si="3"/>
        <v>0</v>
      </c>
      <c r="T27" s="117"/>
      <c r="U27" s="117"/>
      <c r="V27" s="117"/>
      <c r="W27" s="156">
        <f t="shared" si="4"/>
        <v>0</v>
      </c>
      <c r="X27" s="160"/>
      <c r="Y27" s="117"/>
      <c r="Z27" s="117"/>
      <c r="AA27" s="118">
        <f t="shared" si="5"/>
        <v>0</v>
      </c>
      <c r="AB27" s="117"/>
      <c r="AC27" s="119"/>
      <c r="AD27" s="119"/>
      <c r="AE27" s="118">
        <f t="shared" si="6"/>
        <v>0</v>
      </c>
    </row>
    <row r="28" spans="2:31" ht="12.75" customHeight="1">
      <c r="B28" s="114">
        <v>18</v>
      </c>
      <c r="C28" s="230">
        <f>'QCI (2)'!C32</f>
        <v>0</v>
      </c>
      <c r="D28" s="231"/>
      <c r="E28" s="232"/>
      <c r="F28" s="115">
        <f>'QCI (2)'!Y32</f>
        <v>0</v>
      </c>
      <c r="G28" s="116">
        <f t="shared" si="0"/>
        <v>0</v>
      </c>
      <c r="H28" s="117"/>
      <c r="I28" s="117"/>
      <c r="J28" s="117"/>
      <c r="K28" s="118">
        <f t="shared" si="1"/>
        <v>0</v>
      </c>
      <c r="L28" s="117"/>
      <c r="M28" s="117"/>
      <c r="N28" s="117"/>
      <c r="O28" s="118">
        <f t="shared" si="2"/>
        <v>0</v>
      </c>
      <c r="P28" s="117"/>
      <c r="Q28" s="117"/>
      <c r="R28" s="117"/>
      <c r="S28" s="118">
        <f t="shared" si="3"/>
        <v>0</v>
      </c>
      <c r="T28" s="117"/>
      <c r="U28" s="117"/>
      <c r="V28" s="117"/>
      <c r="W28" s="156">
        <f t="shared" si="4"/>
        <v>0</v>
      </c>
      <c r="X28" s="160"/>
      <c r="Y28" s="117"/>
      <c r="Z28" s="117"/>
      <c r="AA28" s="118">
        <f t="shared" si="5"/>
        <v>0</v>
      </c>
      <c r="AB28" s="117"/>
      <c r="AC28" s="119"/>
      <c r="AD28" s="119"/>
      <c r="AE28" s="118">
        <f t="shared" si="6"/>
        <v>0</v>
      </c>
    </row>
    <row r="29" spans="2:31" ht="12.75" customHeight="1">
      <c r="B29" s="114">
        <v>19</v>
      </c>
      <c r="C29" s="230">
        <f>'QCI (2)'!C33</f>
        <v>0</v>
      </c>
      <c r="D29" s="231"/>
      <c r="E29" s="232"/>
      <c r="F29" s="115">
        <f>'QCI (2)'!Y33</f>
        <v>0</v>
      </c>
      <c r="G29" s="116">
        <f t="shared" si="0"/>
        <v>0</v>
      </c>
      <c r="H29" s="117"/>
      <c r="I29" s="117"/>
      <c r="J29" s="117"/>
      <c r="K29" s="118">
        <f t="shared" si="1"/>
        <v>0</v>
      </c>
      <c r="L29" s="117"/>
      <c r="M29" s="117"/>
      <c r="N29" s="117"/>
      <c r="O29" s="118">
        <f t="shared" si="2"/>
        <v>0</v>
      </c>
      <c r="P29" s="117"/>
      <c r="Q29" s="117"/>
      <c r="R29" s="117"/>
      <c r="S29" s="118">
        <f t="shared" si="3"/>
        <v>0</v>
      </c>
      <c r="T29" s="117"/>
      <c r="U29" s="117"/>
      <c r="V29" s="117"/>
      <c r="W29" s="156">
        <f t="shared" si="4"/>
        <v>0</v>
      </c>
      <c r="X29" s="160"/>
      <c r="Y29" s="117"/>
      <c r="Z29" s="117"/>
      <c r="AA29" s="118">
        <f t="shared" si="5"/>
        <v>0</v>
      </c>
      <c r="AB29" s="117"/>
      <c r="AC29" s="119"/>
      <c r="AD29" s="119"/>
      <c r="AE29" s="118">
        <f t="shared" si="6"/>
        <v>0</v>
      </c>
    </row>
    <row r="30" spans="2:31" ht="12.75" customHeight="1">
      <c r="B30" s="114">
        <v>20</v>
      </c>
      <c r="C30" s="230">
        <f>'QCI (2)'!C34</f>
        <v>0</v>
      </c>
      <c r="D30" s="231"/>
      <c r="E30" s="232"/>
      <c r="F30" s="115">
        <f>'QCI (2)'!Y34</f>
        <v>0</v>
      </c>
      <c r="G30" s="116">
        <f t="shared" si="0"/>
        <v>0</v>
      </c>
      <c r="H30" s="117"/>
      <c r="I30" s="117"/>
      <c r="J30" s="117"/>
      <c r="K30" s="118">
        <f t="shared" si="1"/>
        <v>0</v>
      </c>
      <c r="L30" s="117"/>
      <c r="M30" s="117"/>
      <c r="N30" s="117"/>
      <c r="O30" s="118">
        <f t="shared" si="2"/>
        <v>0</v>
      </c>
      <c r="P30" s="117"/>
      <c r="Q30" s="117"/>
      <c r="R30" s="117"/>
      <c r="S30" s="118">
        <f t="shared" si="3"/>
        <v>0</v>
      </c>
      <c r="T30" s="117"/>
      <c r="U30" s="117"/>
      <c r="V30" s="117"/>
      <c r="W30" s="156">
        <f t="shared" si="4"/>
        <v>0</v>
      </c>
      <c r="X30" s="160"/>
      <c r="Y30" s="117"/>
      <c r="Z30" s="117"/>
      <c r="AA30" s="118">
        <f t="shared" si="5"/>
        <v>0</v>
      </c>
      <c r="AB30" s="117"/>
      <c r="AC30" s="119"/>
      <c r="AD30" s="119"/>
      <c r="AE30" s="118">
        <f t="shared" si="6"/>
        <v>0</v>
      </c>
    </row>
    <row r="31" spans="2:31" ht="12.75" customHeight="1">
      <c r="B31" s="114">
        <v>21</v>
      </c>
      <c r="C31" s="230">
        <f>'QCI (2)'!C35</f>
        <v>0</v>
      </c>
      <c r="D31" s="231"/>
      <c r="E31" s="232"/>
      <c r="F31" s="115">
        <f>'QCI (2)'!Y35</f>
        <v>0</v>
      </c>
      <c r="G31" s="116">
        <f t="shared" si="0"/>
        <v>0</v>
      </c>
      <c r="H31" s="117"/>
      <c r="I31" s="117"/>
      <c r="J31" s="117"/>
      <c r="K31" s="118">
        <f t="shared" si="1"/>
        <v>0</v>
      </c>
      <c r="L31" s="117"/>
      <c r="M31" s="117"/>
      <c r="N31" s="117"/>
      <c r="O31" s="118">
        <f t="shared" si="2"/>
        <v>0</v>
      </c>
      <c r="P31" s="117"/>
      <c r="Q31" s="117"/>
      <c r="R31" s="117"/>
      <c r="S31" s="118">
        <f t="shared" si="3"/>
        <v>0</v>
      </c>
      <c r="T31" s="117"/>
      <c r="U31" s="117"/>
      <c r="V31" s="117"/>
      <c r="W31" s="156">
        <f t="shared" si="4"/>
        <v>0</v>
      </c>
      <c r="X31" s="160"/>
      <c r="Y31" s="117"/>
      <c r="Z31" s="117"/>
      <c r="AA31" s="118">
        <f t="shared" si="5"/>
        <v>0</v>
      </c>
      <c r="AB31" s="117"/>
      <c r="AC31" s="119"/>
      <c r="AD31" s="119"/>
      <c r="AE31" s="118">
        <f t="shared" si="6"/>
        <v>0</v>
      </c>
    </row>
    <row r="32" spans="2:31" ht="12.75" customHeight="1">
      <c r="B32" s="114">
        <v>22</v>
      </c>
      <c r="C32" s="230">
        <f>'QCI (2)'!C36</f>
        <v>0</v>
      </c>
      <c r="D32" s="231"/>
      <c r="E32" s="232"/>
      <c r="F32" s="115">
        <f>'QCI (2)'!Y36</f>
        <v>0</v>
      </c>
      <c r="G32" s="116">
        <f t="shared" si="0"/>
        <v>0</v>
      </c>
      <c r="H32" s="117"/>
      <c r="I32" s="117"/>
      <c r="J32" s="117"/>
      <c r="K32" s="118">
        <f t="shared" si="1"/>
        <v>0</v>
      </c>
      <c r="L32" s="117"/>
      <c r="M32" s="117"/>
      <c r="N32" s="117"/>
      <c r="O32" s="118">
        <f t="shared" si="2"/>
        <v>0</v>
      </c>
      <c r="P32" s="117"/>
      <c r="Q32" s="117"/>
      <c r="R32" s="117"/>
      <c r="S32" s="118">
        <f t="shared" si="3"/>
        <v>0</v>
      </c>
      <c r="T32" s="117"/>
      <c r="U32" s="117"/>
      <c r="V32" s="117"/>
      <c r="W32" s="156">
        <f t="shared" si="4"/>
        <v>0</v>
      </c>
      <c r="X32" s="160"/>
      <c r="Y32" s="117"/>
      <c r="Z32" s="117"/>
      <c r="AA32" s="118">
        <f t="shared" si="5"/>
        <v>0</v>
      </c>
      <c r="AB32" s="117"/>
      <c r="AC32" s="119"/>
      <c r="AD32" s="119"/>
      <c r="AE32" s="118">
        <f t="shared" si="6"/>
        <v>0</v>
      </c>
    </row>
    <row r="33" spans="2:31" ht="12.75" customHeight="1">
      <c r="B33" s="114">
        <v>23</v>
      </c>
      <c r="C33" s="230">
        <f>'QCI (2)'!C37</f>
        <v>0</v>
      </c>
      <c r="D33" s="231"/>
      <c r="E33" s="232"/>
      <c r="F33" s="115">
        <f>'QCI (2)'!Y37</f>
        <v>0</v>
      </c>
      <c r="G33" s="116">
        <f t="shared" si="0"/>
        <v>0</v>
      </c>
      <c r="H33" s="117"/>
      <c r="I33" s="117"/>
      <c r="J33" s="117"/>
      <c r="K33" s="118">
        <f t="shared" si="1"/>
        <v>0</v>
      </c>
      <c r="L33" s="117"/>
      <c r="M33" s="117"/>
      <c r="N33" s="117"/>
      <c r="O33" s="118">
        <f t="shared" si="2"/>
        <v>0</v>
      </c>
      <c r="P33" s="117"/>
      <c r="Q33" s="117"/>
      <c r="R33" s="117"/>
      <c r="S33" s="118">
        <f t="shared" si="3"/>
        <v>0</v>
      </c>
      <c r="T33" s="117"/>
      <c r="U33" s="117"/>
      <c r="V33" s="117"/>
      <c r="W33" s="156">
        <f t="shared" si="4"/>
        <v>0</v>
      </c>
      <c r="X33" s="160"/>
      <c r="Y33" s="117"/>
      <c r="Z33" s="117"/>
      <c r="AA33" s="118">
        <f t="shared" si="5"/>
        <v>0</v>
      </c>
      <c r="AB33" s="117"/>
      <c r="AC33" s="119"/>
      <c r="AD33" s="119"/>
      <c r="AE33" s="118">
        <f t="shared" si="6"/>
        <v>0</v>
      </c>
    </row>
    <row r="34" spans="2:31" ht="12.75" customHeight="1">
      <c r="B34" s="114">
        <v>24</v>
      </c>
      <c r="C34" s="230">
        <f>'QCI (2)'!C38</f>
        <v>0</v>
      </c>
      <c r="D34" s="231"/>
      <c r="E34" s="232"/>
      <c r="F34" s="115">
        <f>'QCI (2)'!Y38</f>
        <v>0</v>
      </c>
      <c r="G34" s="116">
        <f t="shared" si="0"/>
        <v>0</v>
      </c>
      <c r="H34" s="117"/>
      <c r="I34" s="117"/>
      <c r="J34" s="117"/>
      <c r="K34" s="118">
        <f t="shared" si="1"/>
        <v>0</v>
      </c>
      <c r="L34" s="117"/>
      <c r="M34" s="117"/>
      <c r="N34" s="117"/>
      <c r="O34" s="118">
        <f t="shared" si="2"/>
        <v>0</v>
      </c>
      <c r="P34" s="117"/>
      <c r="Q34" s="117"/>
      <c r="R34" s="117"/>
      <c r="S34" s="118">
        <f t="shared" si="3"/>
        <v>0</v>
      </c>
      <c r="T34" s="117"/>
      <c r="U34" s="117"/>
      <c r="V34" s="117"/>
      <c r="W34" s="156">
        <f t="shared" si="4"/>
        <v>0</v>
      </c>
      <c r="X34" s="160"/>
      <c r="Y34" s="117"/>
      <c r="Z34" s="117"/>
      <c r="AA34" s="118">
        <f t="shared" si="5"/>
        <v>0</v>
      </c>
      <c r="AB34" s="117"/>
      <c r="AC34" s="119"/>
      <c r="AD34" s="119"/>
      <c r="AE34" s="118">
        <f t="shared" si="6"/>
        <v>0</v>
      </c>
    </row>
    <row r="35" spans="2:31" ht="12.75" customHeight="1" thickBot="1">
      <c r="B35" s="120">
        <v>25</v>
      </c>
      <c r="C35" s="237">
        <f>'QCI (2)'!C39</f>
        <v>0</v>
      </c>
      <c r="D35" s="238"/>
      <c r="E35" s="239"/>
      <c r="F35" s="121">
        <f>'QCI (2)'!Y39</f>
        <v>0</v>
      </c>
      <c r="G35" s="122">
        <f t="shared" si="0"/>
        <v>0</v>
      </c>
      <c r="H35" s="123"/>
      <c r="I35" s="123"/>
      <c r="J35" s="123"/>
      <c r="K35" s="124">
        <f t="shared" si="1"/>
        <v>0</v>
      </c>
      <c r="L35" s="123"/>
      <c r="M35" s="123"/>
      <c r="N35" s="123"/>
      <c r="O35" s="124">
        <f t="shared" si="2"/>
        <v>0</v>
      </c>
      <c r="P35" s="123"/>
      <c r="Q35" s="123"/>
      <c r="R35" s="123"/>
      <c r="S35" s="124">
        <f t="shared" si="3"/>
        <v>0</v>
      </c>
      <c r="T35" s="123"/>
      <c r="U35" s="123"/>
      <c r="V35" s="123"/>
      <c r="W35" s="157">
        <f t="shared" si="4"/>
        <v>0</v>
      </c>
      <c r="X35" s="161"/>
      <c r="Y35" s="123"/>
      <c r="Z35" s="123"/>
      <c r="AA35" s="124">
        <f t="shared" si="5"/>
        <v>0</v>
      </c>
      <c r="AB35" s="123"/>
      <c r="AC35" s="125"/>
      <c r="AD35" s="125"/>
      <c r="AE35" s="124">
        <f t="shared" si="6"/>
        <v>0</v>
      </c>
    </row>
    <row r="36" spans="2:31" ht="12.75" customHeight="1" thickTop="1">
      <c r="B36" s="126"/>
      <c r="C36" s="127" t="s">
        <v>41</v>
      </c>
      <c r="D36" s="128"/>
      <c r="E36" s="129"/>
      <c r="F36" s="130"/>
      <c r="G36" s="131"/>
      <c r="H36" s="132">
        <f>IF(SUM(H11:H35)=0,0,SUMPRODUCT(G11:G35,H11:H35))</f>
        <v>83.95000682062081</v>
      </c>
      <c r="I36" s="132"/>
      <c r="J36" s="132"/>
      <c r="K36" s="133">
        <f t="shared" si="1"/>
        <v>83.95000682062081</v>
      </c>
      <c r="L36" s="132">
        <f>SUMPRODUCT($G11:$G35,L11:L35)</f>
        <v>1.2450589924563147</v>
      </c>
      <c r="M36" s="132"/>
      <c r="N36" s="132"/>
      <c r="O36" s="133">
        <f t="shared" si="2"/>
        <v>85.19506581307712</v>
      </c>
      <c r="P36" s="132">
        <f>SUMPRODUCT($G11:$G35,P11:P35)</f>
        <v>8.024996589689588</v>
      </c>
      <c r="Q36" s="132"/>
      <c r="R36" s="132"/>
      <c r="S36" s="133">
        <f t="shared" si="3"/>
        <v>93.22006240276671</v>
      </c>
      <c r="T36" s="132">
        <f>SUMPRODUCT($G11:$G35,T11:T35)</f>
        <v>6.779937597233273</v>
      </c>
      <c r="U36" s="132"/>
      <c r="V36" s="132"/>
      <c r="W36" s="158">
        <f t="shared" si="4"/>
        <v>99.99999999999999</v>
      </c>
      <c r="X36" s="162">
        <f>SUMPRODUCT($G11:$G35,X11:X35)</f>
        <v>0</v>
      </c>
      <c r="Y36" s="132"/>
      <c r="Z36" s="132"/>
      <c r="AA36" s="133">
        <f t="shared" si="5"/>
        <v>99.99999999999999</v>
      </c>
      <c r="AB36" s="132">
        <f>SUMPRODUCT($G11:$G35,AB11:AB35)</f>
        <v>0</v>
      </c>
      <c r="AC36" s="134"/>
      <c r="AD36" s="134"/>
      <c r="AE36" s="133">
        <f t="shared" si="6"/>
        <v>99.99999999999999</v>
      </c>
    </row>
    <row r="37" spans="2:31" ht="12.75" customHeight="1">
      <c r="B37" s="135"/>
      <c r="C37" s="107" t="s">
        <v>42</v>
      </c>
      <c r="D37" s="136"/>
      <c r="E37" s="137"/>
      <c r="F37" s="115">
        <f>SUM(F11:F35)</f>
        <v>126821.3</v>
      </c>
      <c r="G37" s="116">
        <f>IF(F37=0,0,F37/F37)</f>
        <v>1</v>
      </c>
      <c r="H37" s="138">
        <f>SUMPRODUCT(F11:F35,H11:H35)/100</f>
        <v>106466.49</v>
      </c>
      <c r="I37" s="138"/>
      <c r="J37" s="138"/>
      <c r="K37" s="118">
        <f t="shared" si="1"/>
        <v>106466.49</v>
      </c>
      <c r="L37" s="138">
        <f>SUMPRODUCT($F11:$F35,L11:L35)/100</f>
        <v>1579</v>
      </c>
      <c r="M37" s="138"/>
      <c r="N37" s="138"/>
      <c r="O37" s="118">
        <f t="shared" si="2"/>
        <v>108045.49</v>
      </c>
      <c r="P37" s="138">
        <f>SUMPRODUCT($F11:$F35,P11:P35)/100</f>
        <v>10177.405</v>
      </c>
      <c r="Q37" s="138"/>
      <c r="R37" s="138"/>
      <c r="S37" s="118">
        <f t="shared" si="3"/>
        <v>118222.895</v>
      </c>
      <c r="T37" s="138">
        <f>SUMPRODUCT($F11:$F35,T11:T35)/100</f>
        <v>8598.405</v>
      </c>
      <c r="U37" s="138"/>
      <c r="V37" s="138"/>
      <c r="W37" s="156">
        <f t="shared" si="4"/>
        <v>126821.3</v>
      </c>
      <c r="X37" s="163">
        <f>SUMPRODUCT($F11:$F35,X11:X35)/100</f>
        <v>0</v>
      </c>
      <c r="Y37" s="138"/>
      <c r="Z37" s="138"/>
      <c r="AA37" s="118">
        <f t="shared" si="5"/>
        <v>126821.3</v>
      </c>
      <c r="AB37" s="138">
        <f>SUMPRODUCT($F11:$F35,AB11:AB35)/100</f>
        <v>0</v>
      </c>
      <c r="AC37" s="139"/>
      <c r="AD37" s="139"/>
      <c r="AE37" s="118">
        <f t="shared" si="6"/>
        <v>126821.3</v>
      </c>
    </row>
    <row r="38" spans="2:31" s="2" customFormat="1" ht="6" customHeight="1">
      <c r="B38" s="10"/>
      <c r="C38" s="140"/>
      <c r="D38" s="140"/>
      <c r="E38" s="140"/>
      <c r="F38" s="141"/>
      <c r="G38" s="141"/>
      <c r="H38" s="142"/>
      <c r="I38" s="142"/>
      <c r="J38" s="142"/>
      <c r="K38" s="142"/>
      <c r="L38" s="143"/>
      <c r="M38" s="143"/>
      <c r="N38" s="143"/>
      <c r="O38" s="142"/>
      <c r="P38" s="142"/>
      <c r="Q38" s="142"/>
      <c r="R38" s="142"/>
      <c r="S38" s="142"/>
      <c r="T38" s="141"/>
      <c r="U38" s="141"/>
      <c r="V38" s="141"/>
      <c r="W38" s="143"/>
      <c r="X38" s="144"/>
      <c r="Y38" s="144"/>
      <c r="Z38" s="144"/>
      <c r="AA38" s="144"/>
      <c r="AB38" s="142"/>
      <c r="AC38" s="142"/>
      <c r="AD38" s="142"/>
      <c r="AE38" s="142"/>
    </row>
    <row r="39" spans="2:30" s="142" customFormat="1" ht="12.75" customHeight="1">
      <c r="B39" s="10"/>
      <c r="C39" s="9"/>
      <c r="D39" s="9"/>
      <c r="E39" s="4"/>
      <c r="F39" s="145"/>
      <c r="G39" s="146"/>
      <c r="H39" s="145"/>
      <c r="I39" s="145"/>
      <c r="J39" s="145"/>
      <c r="AA39" s="144"/>
      <c r="AB39" s="147" t="str">
        <f>IF(AA36&gt;99.999999,"NÃO É NECESSÁRIO APRESENTAR ESTA PÁGINA - CRONOGRAMA COM MENOS DE 6  MESES","")</f>
        <v>NÃO É NECESSÁRIO APRESENTAR ESTA PÁGINA - CRONOGRAMA COM MENOS DE 6  MESES</v>
      </c>
      <c r="AC39" s="147"/>
      <c r="AD39" s="147"/>
    </row>
    <row r="40" spans="2:30" s="142" customFormat="1" ht="12.75" customHeight="1">
      <c r="B40" s="10"/>
      <c r="C40" s="9"/>
      <c r="D40" s="9"/>
      <c r="E40" s="4"/>
      <c r="F40" s="145"/>
      <c r="G40" s="146"/>
      <c r="H40" s="145"/>
      <c r="I40" s="145"/>
      <c r="J40" s="145"/>
      <c r="AA40" s="144"/>
      <c r="AB40" s="147"/>
      <c r="AC40" s="147"/>
      <c r="AD40" s="147"/>
    </row>
    <row r="41" spans="2:30" s="142" customFormat="1" ht="12.75" customHeight="1">
      <c r="B41" s="10"/>
      <c r="C41" s="9"/>
      <c r="D41" s="9"/>
      <c r="E41" s="4"/>
      <c r="F41" s="145"/>
      <c r="G41" s="146"/>
      <c r="H41" s="145"/>
      <c r="I41" s="145"/>
      <c r="J41" s="145"/>
      <c r="AA41" s="144"/>
      <c r="AB41" s="147"/>
      <c r="AC41" s="147"/>
      <c r="AD41" s="147"/>
    </row>
    <row r="42" spans="2:30" s="142" customFormat="1" ht="12.75" customHeight="1">
      <c r="B42" s="10"/>
      <c r="C42" s="9"/>
      <c r="D42" s="9"/>
      <c r="E42" s="4"/>
      <c r="F42" s="145"/>
      <c r="G42" s="146"/>
      <c r="H42" s="145"/>
      <c r="I42" s="145"/>
      <c r="J42" s="145"/>
      <c r="AA42" s="144"/>
      <c r="AB42" s="147"/>
      <c r="AC42" s="147"/>
      <c r="AD42" s="147"/>
    </row>
    <row r="43" spans="2:27" s="142" customFormat="1" ht="12.75" customHeight="1">
      <c r="B43" s="96"/>
      <c r="C43" s="9"/>
      <c r="D43" s="9"/>
      <c r="E43" s="4"/>
      <c r="G43" s="7"/>
      <c r="K43" s="149" t="s">
        <v>61</v>
      </c>
      <c r="O43"/>
      <c r="W43" s="149" t="s">
        <v>62</v>
      </c>
      <c r="X43" s="1"/>
      <c r="AA43" s="144"/>
    </row>
    <row r="44" spans="2:31" s="142" customFormat="1" ht="12.75">
      <c r="B44" s="234" t="s">
        <v>49</v>
      </c>
      <c r="C44" s="234"/>
      <c r="D44" s="234"/>
      <c r="E44" s="234"/>
      <c r="F44" s="235"/>
      <c r="G44" s="235"/>
      <c r="H44"/>
      <c r="I44"/>
      <c r="J44"/>
      <c r="K44" s="233" t="s">
        <v>47</v>
      </c>
      <c r="L44" s="233"/>
      <c r="M44" s="233"/>
      <c r="N44" s="233"/>
      <c r="O44" s="233"/>
      <c r="P44" s="233"/>
      <c r="S44" s="149"/>
      <c r="W44" s="236" t="s">
        <v>58</v>
      </c>
      <c r="X44" s="213"/>
      <c r="Y44" s="213"/>
      <c r="Z44" s="213"/>
      <c r="AA44" s="213"/>
      <c r="AB44" s="213"/>
      <c r="AC44" s="213"/>
      <c r="AD44" s="213"/>
      <c r="AE44" s="213"/>
    </row>
    <row r="45" spans="2:31" ht="12.75" customHeight="1">
      <c r="B45" s="24" t="str">
        <f>'QCI (2)'!B45</f>
        <v>Local/Data</v>
      </c>
      <c r="H45"/>
      <c r="I45"/>
      <c r="J45"/>
      <c r="K45" s="233" t="s">
        <v>48</v>
      </c>
      <c r="L45" s="233"/>
      <c r="M45" s="233"/>
      <c r="N45" s="233"/>
      <c r="O45" s="233"/>
      <c r="P45" s="233"/>
      <c r="S45" s="164"/>
      <c r="T45" s="165"/>
      <c r="U45" s="153"/>
      <c r="V45" s="153"/>
      <c r="W45" s="248" t="s">
        <v>60</v>
      </c>
      <c r="X45" s="233"/>
      <c r="Y45" s="233"/>
      <c r="Z45" s="233"/>
      <c r="AA45" s="233"/>
      <c r="AB45" s="233"/>
      <c r="AC45" s="233"/>
      <c r="AD45" s="233"/>
      <c r="AE45" s="233"/>
    </row>
    <row r="46" spans="3:31" ht="12.75" customHeight="1">
      <c r="C46" s="148"/>
      <c r="H46"/>
      <c r="I46"/>
      <c r="J46"/>
      <c r="K46"/>
      <c r="L46"/>
      <c r="M46"/>
      <c r="N46"/>
      <c r="O46"/>
      <c r="S46" s="150"/>
      <c r="T46" s="151"/>
      <c r="U46" s="152"/>
      <c r="V46" s="152"/>
      <c r="W46" s="2"/>
      <c r="X46"/>
      <c r="Y46"/>
      <c r="Z46"/>
      <c r="AA46"/>
      <c r="AB46"/>
      <c r="AC46"/>
      <c r="AD46"/>
      <c r="AE46"/>
    </row>
    <row r="47" spans="20:22" ht="12.75">
      <c r="T47" s="9"/>
      <c r="U47" s="9"/>
      <c r="V47" s="9"/>
    </row>
    <row r="48" spans="20:22" ht="12.75">
      <c r="T48" s="9"/>
      <c r="U48" s="9"/>
      <c r="V48" s="9"/>
    </row>
  </sheetData>
  <sheetProtection/>
  <mergeCells count="45">
    <mergeCell ref="B8:AE8"/>
    <mergeCell ref="W45:AE45"/>
    <mergeCell ref="P7:AE7"/>
    <mergeCell ref="B7:G7"/>
    <mergeCell ref="B6:G6"/>
    <mergeCell ref="H6:O6"/>
    <mergeCell ref="P6:AE6"/>
    <mergeCell ref="K45:P45"/>
    <mergeCell ref="C27:E27"/>
    <mergeCell ref="C26:E26"/>
    <mergeCell ref="C23:E23"/>
    <mergeCell ref="B5:W5"/>
    <mergeCell ref="B3:AE4"/>
    <mergeCell ref="H9:K9"/>
    <mergeCell ref="L9:O9"/>
    <mergeCell ref="P9:S9"/>
    <mergeCell ref="T9:W9"/>
    <mergeCell ref="X9:AA9"/>
    <mergeCell ref="AB9:AE9"/>
    <mergeCell ref="H7:O7"/>
    <mergeCell ref="K44:P44"/>
    <mergeCell ref="B44:G44"/>
    <mergeCell ref="W44:AE44"/>
    <mergeCell ref="C17:E17"/>
    <mergeCell ref="C18:E18"/>
    <mergeCell ref="C19:E19"/>
    <mergeCell ref="C24:E24"/>
    <mergeCell ref="C35:E35"/>
    <mergeCell ref="C33:E33"/>
    <mergeCell ref="C34:E34"/>
    <mergeCell ref="C31:E31"/>
    <mergeCell ref="C32:E32"/>
    <mergeCell ref="C30:E30"/>
    <mergeCell ref="C21:E21"/>
    <mergeCell ref="C22:E22"/>
    <mergeCell ref="C25:E25"/>
    <mergeCell ref="C29:E29"/>
    <mergeCell ref="C28:E28"/>
    <mergeCell ref="C11:E11"/>
    <mergeCell ref="C12:E12"/>
    <mergeCell ref="C13:E13"/>
    <mergeCell ref="C14:E14"/>
    <mergeCell ref="C20:E20"/>
    <mergeCell ref="C15:E15"/>
    <mergeCell ref="C16:E16"/>
  </mergeCells>
  <conditionalFormatting sqref="P11:R36 T11:V36 X11:Z36 AB11:AD36 L11:N36">
    <cfRule type="expression" priority="2" dxfId="0" stopIfTrue="1">
      <formula>K11&gt;99.9999999</formula>
    </cfRule>
  </conditionalFormatting>
  <conditionalFormatting sqref="W37 AA37">
    <cfRule type="expression" priority="3" dxfId="1" stopIfTrue="1">
      <formula>#REF!=1</formula>
    </cfRule>
  </conditionalFormatting>
  <conditionalFormatting sqref="F11:F26">
    <cfRule type="expression" priority="1" dxfId="0" stopIfTrue="1">
      <formula>$Q11=1</formula>
    </cfRule>
  </conditionalFormatting>
  <printOptions/>
  <pageMargins left="1.1811023622047245" right="0.7874015748031497" top="0.7874015748031497" bottom="0.3937007874015748" header="0.15748031496062992" footer="0.11811023622047245"/>
  <pageSetup firstPageNumber="2" useFirstPageNumber="1" horizontalDpi="600" verticalDpi="600" orientation="landscape" paperSize="9" scale="85" r:id="rId1"/>
  <headerFooter alignWithMargins="0">
    <oddFooter>&amp;L&amp;9 41.211 v002   micro&amp;R&amp;P</oddFooter>
  </headerFooter>
  <colBreaks count="1" manualBreakCount="1">
    <brk id="23" min="1" max="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Caixa Economica Federal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Matriz</dc:creator>
  <cp:keywords/>
  <dc:description/>
  <cp:lastModifiedBy>Iramir Zanella</cp:lastModifiedBy>
  <cp:lastPrinted>2015-05-22T12:40:20Z</cp:lastPrinted>
  <dcterms:created xsi:type="dcterms:W3CDTF">2007-06-28T13:14:24Z</dcterms:created>
  <dcterms:modified xsi:type="dcterms:W3CDTF">2015-05-22T12:42:09Z</dcterms:modified>
  <cp:category/>
  <cp:version/>
  <cp:contentType/>
  <cp:contentStatus/>
</cp:coreProperties>
</file>